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10" activeTab="0"/>
  </bookViews>
  <sheets>
    <sheet name="За 2017 рік" sheetId="1" r:id="rId1"/>
    <sheet name="Березне" sheetId="2" r:id="rId2"/>
    <sheet name="Володимирець" sheetId="3" r:id="rId3"/>
    <sheet name="Висоцьк" sheetId="4" r:id="rId4"/>
    <sheet name="Дубно" sheetId="5" r:id="rId5"/>
    <sheet name="Дубровиця" sheetId="6" r:id="rId6"/>
    <sheet name="Зарічне" sheetId="7" r:id="rId7"/>
    <sheet name="Клевань" sheetId="8" r:id="rId8"/>
    <sheet name="Клесів" sheetId="9" r:id="rId9"/>
    <sheet name="Костопіль" sheetId="10" r:id="rId10"/>
    <sheet name="Млинів" sheetId="11" r:id="rId11"/>
    <sheet name="Остки" sheetId="12" r:id="rId12"/>
    <sheet name="Остріг" sheetId="13" r:id="rId13"/>
    <sheet name="Рокитне" sheetId="14" r:id="rId14"/>
    <sheet name="Рівне" sheetId="15" r:id="rId15"/>
    <sheet name="Сарни" sheetId="16" r:id="rId16"/>
    <sheet name="Соснівський" sheetId="17" r:id="rId17"/>
    <sheet name="РПЗ" sheetId="18" r:id="rId18"/>
    <sheet name="Рафалівка" sheetId="19" r:id="rId19"/>
    <sheet name="Дубровиця СЛАП" sheetId="20" r:id="rId20"/>
    <sheet name="Рокитно СЛАП" sheetId="21" r:id="rId21"/>
  </sheets>
  <definedNames>
    <definedName name="_xlnm.Print_Area" localSheetId="1">'Березне'!$A$1:$V$61</definedName>
    <definedName name="_xlnm.Print_Area" localSheetId="3">'Висоцьк'!$A$1:$V$61</definedName>
    <definedName name="_xlnm.Print_Area" localSheetId="2">'Володимирець'!$A$1:$V$61</definedName>
    <definedName name="_xlnm.Print_Area" localSheetId="4">'Дубно'!$A$1:$V$61</definedName>
    <definedName name="_xlnm.Print_Area" localSheetId="5">'Дубровиця'!$A$1:$V$61</definedName>
    <definedName name="_xlnm.Print_Area" localSheetId="19">'Дубровиця СЛАП'!$A$1:$V$61</definedName>
    <definedName name="_xlnm.Print_Area" localSheetId="0">'За 2017 рік'!$A$1:$V$60</definedName>
    <definedName name="_xlnm.Print_Area" localSheetId="6">'Зарічне'!$A$1:$V$61</definedName>
    <definedName name="_xlnm.Print_Area" localSheetId="7">'Клевань'!$A$1:$V$61</definedName>
    <definedName name="_xlnm.Print_Area" localSheetId="8">'Клесів'!$A$1:$V$61</definedName>
    <definedName name="_xlnm.Print_Area" localSheetId="9">'Костопіль'!$A$1:$V$61</definedName>
    <definedName name="_xlnm.Print_Area" localSheetId="10">'Млинів'!$A$1:$V$61</definedName>
    <definedName name="_xlnm.Print_Area" localSheetId="11">'Остки'!$A$1:$V$61</definedName>
    <definedName name="_xlnm.Print_Area" localSheetId="12">'Остріг'!$A$1:$V$61</definedName>
    <definedName name="_xlnm.Print_Area" localSheetId="18">'Рафалівка'!$A$1:$V$61</definedName>
    <definedName name="_xlnm.Print_Area" localSheetId="14">'Рівне'!$A$1:$V$61</definedName>
    <definedName name="_xlnm.Print_Area" localSheetId="13">'Рокитне'!$A$1:$V$61</definedName>
    <definedName name="_xlnm.Print_Area" localSheetId="20">'Рокитно СЛАП'!$A$1:$V$61</definedName>
    <definedName name="_xlnm.Print_Area" localSheetId="17">'РПЗ'!$A$1:$V$61</definedName>
    <definedName name="_xlnm.Print_Area" localSheetId="15">'Сарни'!$A$1:$V$61</definedName>
    <definedName name="_xlnm.Print_Area" localSheetId="16">'Соснівський'!$A$1:$V$61</definedName>
  </definedNames>
  <calcPr fullCalcOnLoad="1"/>
</workbook>
</file>

<file path=xl/sharedStrings.xml><?xml version="1.0" encoding="utf-8"?>
<sst xmlns="http://schemas.openxmlformats.org/spreadsheetml/2006/main" count="2183" uniqueCount="74">
  <si>
    <t>Форма №8</t>
  </si>
  <si>
    <t>Найменування</t>
  </si>
  <si>
    <t>Загальний лісфонд</t>
  </si>
  <si>
    <t>в тому числі</t>
  </si>
  <si>
    <t>сортимента</t>
  </si>
  <si>
    <t>по дубу</t>
  </si>
  <si>
    <t>по буку</t>
  </si>
  <si>
    <t>по  ясену</t>
  </si>
  <si>
    <t>по хвої</t>
  </si>
  <si>
    <t>по березі</t>
  </si>
  <si>
    <t>по вільсі</t>
  </si>
  <si>
    <t>наявність</t>
  </si>
  <si>
    <t>заготовлено</t>
  </si>
  <si>
    <t>%</t>
  </si>
  <si>
    <t>Лісопродукція, всього</t>
  </si>
  <si>
    <t>Лісоматеріали круглі</t>
  </si>
  <si>
    <t>Техсировина, всього</t>
  </si>
  <si>
    <t>Дрова паливні, всього</t>
  </si>
  <si>
    <t>з лісоматеріалів круглих</t>
  </si>
  <si>
    <t xml:space="preserve">Пиловник </t>
  </si>
  <si>
    <t>в т.ч. І сорт</t>
  </si>
  <si>
    <t xml:space="preserve">         ІІ сорт</t>
  </si>
  <si>
    <t xml:space="preserve">         ІІІ сорт</t>
  </si>
  <si>
    <t>Будліс, всього</t>
  </si>
  <si>
    <t>Баланси, всього</t>
  </si>
  <si>
    <t>Стовпи</t>
  </si>
  <si>
    <t>Фансировина для стругання</t>
  </si>
  <si>
    <t>Фансировина для лущіння</t>
  </si>
  <si>
    <t>Хлисти</t>
  </si>
  <si>
    <t>Начальник управління                                        _____________________</t>
  </si>
  <si>
    <t>Інформація про хід виконання сортиментної структури рубок головного користування по ДП СЛАП Дубровицький ДСЛГ за січень-березень 2017 року</t>
  </si>
  <si>
    <t>Інформація про хід виконання сортиментної структури рубок пов"язаних з веденням лісового господарства по ДП СЛАП Дубровицький ДСЛГ за січень-березень 2017 року</t>
  </si>
  <si>
    <t>Будліс, тарний кряж всього</t>
  </si>
  <si>
    <t>Будліс, тарний кряж, рудстійка всього</t>
  </si>
  <si>
    <t xml:space="preserve">Інформація про хід виконання сортиментної структури рубок головного користування 2017 року по Рівненському ОУЛМГ за січень-жовтень </t>
  </si>
  <si>
    <t>Інформація про хід виконання сортиментної структури рубок пов"язаних з веденням лісового господарства 2017 року по Рівненському ОУЛМГ за січень-жовтень</t>
  </si>
  <si>
    <t>Інформація про хід виконання сортиментної структури рубок пов"язаних з веденням лісового господарства по ДП "Березнівський лісгосп" за січень-жовтень  2017 року</t>
  </si>
  <si>
    <t>Інформація про хід виконання сортиментної структури рубок головного користування  по ДП "Березнівський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</si>
  <si>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"Володимирецький лісгосп" за січень-жовтень  2017 року</t>
  </si>
  <si>
    <t>Інформація про хід виконання сортиментної структури рубок головного користування по ДП "Володимирецький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</si>
  <si>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"Висоцький лісгосп" за січень-жовтень 2017 року</t>
  </si>
  <si>
    <t>Інформація про хід виконання сортиментної структури рубок головного користування по ДП "Висоцький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</si>
  <si>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"Дубенський лісгосп" за січень-жовтень 2017 року</t>
  </si>
  <si>
    <t>Інформація про хід виконання сортиментної структури рубок головного користування по ДП "Дубенський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</si>
  <si>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"Дубровицький лісгосп" за січень-жовтень 2017 року</t>
  </si>
  <si>
    <t>Інформація про хід виконання сортиментної структури рубок головного користування по ДП "Дубровицький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</si>
  <si>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"Зарічненський лісгосп" за січень-жовтень 2017 року</t>
  </si>
  <si>
    <t>Інформація про хід виконання сортиментної структури рубок головного користування по ДП "Зарічненський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</si>
  <si>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"Клеванський лісгосп" за січень-жовтень 2017 року</t>
  </si>
  <si>
    <t>Інформація про хід виконання сортиментної структури рубок головного користування по ДП "Клеванський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</si>
  <si>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"Клесівський лісгосп" за січень-жовтень 2017 року</t>
  </si>
  <si>
    <t>Інформація про хід виконання сортиментної структури рубок головного користування по ДП "Клесівський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</si>
  <si>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"Костопільський лісгосп" за січень-жовтень 2017 року</t>
  </si>
  <si>
    <t>Інформація про хід виконання сортиментної структури рубок головного користування по ДП "Костопільський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</si>
  <si>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"Млинівський лісгосп" за січень-жовтень 2017 року</t>
  </si>
  <si>
    <t>Інформація про хід виконання сортиментної структури рубок головного користування по ДП "Млинівський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</si>
  <si>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"Остківський лісгосп" за січень-жовтень 2017 року</t>
  </si>
  <si>
    <t>Інформація про хід виконання сортиментної структури рубок головного користування по ДП "Остківський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</si>
  <si>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"Острозький лісгосп" за січень-жовтень 2017 року</t>
  </si>
  <si>
    <t>Інформація про хід виконання сортиментної структури рубок головного користування по ДП "Острозький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</si>
  <si>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"Рокитнівський лісгосп" за січень-жовтень 2017 року</t>
  </si>
  <si>
    <t>Інформація про хід виконання сортиментної структури рубок головного користування по ДП "Рокитнівський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</si>
  <si>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"Рівненський лісгосп" за січень-жовтень 2017 року</t>
  </si>
  <si>
    <t>Інформація про хід виконання сортиментної структури рубок головного користування по ДП "Рівненський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</si>
  <si>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"Сарненський лісгосп" за січень-жовтень 2017 року</t>
  </si>
  <si>
    <t>Інформація про хід виконання сортиментної структури рубок головного користування по ДП "Сарненський лісгосп"  за   січень-жовтень 2017 року</t>
  </si>
  <si>
    <t>Інформація про хід виконання сортиментної структури рубок пов"язаних з веденням лісового господарства по ДП "Соснівський лісгосп"  за січень-жовтень 2017 року</t>
  </si>
  <si>
    <t>Інформація про хід виконання сортиментної структури рубок головного користування по ДП "Соснівський лісгосп" за січень-жовтень 2017 року</t>
  </si>
  <si>
    <t>Інформація про хід виконання сортиментної структури рубок головного користування по Рівненському природному заповіднику за січень-жовтень 2017 року</t>
  </si>
  <si>
    <t>Інформація про хід виконання сортиментної структури рубок пов"язаних з веденням лісового господарства по Рівненському природному заповіднику за січень-жовтень 2017 року</t>
  </si>
  <si>
    <t>Інформація про хід виконання сортиментної структури рубок пов"язаних з веденням лісового господарства по ДП СЛАП Рокитнівський ДСЛГ за січень-жовтень 2017 року</t>
  </si>
  <si>
    <t>Інформація про хід виконання сортиментної структури рубок головного користування по ДП СЛАП Рокитнівський ДСЛГ за січень-жовтень 2017 року</t>
  </si>
  <si>
    <t>Інформація про хід виконання сортиментної структури рубок головного користування по ДП  "Рафалівський лісгосп" за січень-жовтень 2017 року</t>
  </si>
  <si>
    <t>Інформація про хід виконання сортиментної структури рубок пов"язаних з веденням лісового господарства по ДП "Рафалівський лісгосп" за січень-жовтень 2017 року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</si>
</sst>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0.0"/>
  </numFmts>
  <fonts count="39">
    <font>
      <sz val="10"/>
      <name val="Arial Cyr"/>
      <family val="2"/>
    </font>
    <font>
      <sz val="10"/>
      <name val="Arial"/>
      <family val="0"/>
    </font>
    <font>
      <b/>
      <sz val="12"/>
      <name val="Arial Cyr"/>
      <family val="2"/>
    </font>
    <font>
      <i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Font="1" applyBorder="1" applyAlignment="1">
      <alignment horizontal="left"/>
    </xf>
    <xf numFmtId="2" fontId="0" fillId="0" borderId="14" xfId="0" applyNumberFormat="1" applyBorder="1" applyAlignment="1">
      <alignment/>
    </xf>
    <xf numFmtId="1" fontId="0" fillId="0" borderId="14" xfId="0" applyNumberFormat="1" applyBorder="1" applyAlignment="1">
      <alignment/>
    </xf>
    <xf numFmtId="2" fontId="0" fillId="0" borderId="0" xfId="0" applyNumberFormat="1" applyAlignment="1">
      <alignment/>
    </xf>
    <xf numFmtId="0" fontId="0" fillId="0" borderId="15" xfId="0" applyBorder="1" applyAlignment="1">
      <alignment horizontal="left"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5" xfId="0" applyBorder="1" applyAlignment="1">
      <alignment/>
    </xf>
    <xf numFmtId="0" fontId="3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180" fontId="0" fillId="0" borderId="0" xfId="0" applyNumberFormat="1" applyAlignment="1">
      <alignment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180" fontId="0" fillId="0" borderId="14" xfId="0" applyNumberForma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33" borderId="14" xfId="0" applyNumberFormat="1" applyFill="1" applyBorder="1" applyAlignment="1">
      <alignment/>
    </xf>
    <xf numFmtId="0" fontId="0" fillId="33" borderId="14" xfId="0" applyFill="1" applyBorder="1" applyAlignment="1">
      <alignment/>
    </xf>
    <xf numFmtId="1" fontId="0" fillId="33" borderId="14" xfId="0" applyNumberFormat="1" applyFill="1" applyBorder="1" applyAlignment="1">
      <alignment/>
    </xf>
    <xf numFmtId="180" fontId="0" fillId="0" borderId="14" xfId="0" applyNumberFormat="1" applyFill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1" fontId="0" fillId="0" borderId="14" xfId="0" applyNumberFormat="1" applyFill="1" applyBorder="1" applyAlignment="1">
      <alignment/>
    </xf>
    <xf numFmtId="0" fontId="0" fillId="0" borderId="13" xfId="0" applyFon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33" borderId="14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0"/>
  <sheetViews>
    <sheetView tabSelected="1" zoomScale="90" zoomScaleNormal="90" zoomScalePageLayoutView="0" workbookViewId="0" topLeftCell="A1">
      <selection activeCell="I51" sqref="I51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87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87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34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7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7.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31" t="s">
        <v>14</v>
      </c>
      <c r="B9" s="23">
        <f>B11+B13+B14+B30</f>
        <v>695.27</v>
      </c>
      <c r="C9" s="26">
        <f>C11+C13+C14+C30</f>
        <v>582.2409999999999</v>
      </c>
      <c r="D9" s="30">
        <f>C9/B9*100</f>
        <v>83.74315014310986</v>
      </c>
      <c r="E9" s="23">
        <f>E11+E13+E14+E30</f>
        <v>43.478</v>
      </c>
      <c r="F9" s="27">
        <f>F11+F13+F14+F30</f>
        <v>34.662</v>
      </c>
      <c r="G9" s="30">
        <f>F9/E9*100</f>
        <v>79.72307833847002</v>
      </c>
      <c r="H9" s="23"/>
      <c r="I9" s="27"/>
      <c r="J9" s="27"/>
      <c r="K9" s="23">
        <f>K11+K13+K14+K30</f>
        <v>3.33</v>
      </c>
      <c r="L9" s="27">
        <f>L11+L13+L14+L30</f>
        <v>3.076</v>
      </c>
      <c r="M9" s="30">
        <f>L9/K9*100</f>
        <v>92.37237237237237</v>
      </c>
      <c r="N9" s="23">
        <f>N11+N13+N14+N30</f>
        <v>440.18</v>
      </c>
      <c r="O9" s="27">
        <f>O11+O13+O14+O30</f>
        <v>386.75899999999996</v>
      </c>
      <c r="P9" s="30">
        <f>O9/N9*100</f>
        <v>87.86382843382252</v>
      </c>
      <c r="Q9" s="23">
        <f>Q11+Q13+Q14+Q30</f>
        <v>74.44</v>
      </c>
      <c r="R9" s="27">
        <f>R11+R13+R14+R30</f>
        <v>52.703</v>
      </c>
      <c r="S9" s="30">
        <f>R9/Q9*100</f>
        <v>70.7993014508329</v>
      </c>
      <c r="T9" s="23">
        <f>T11+T13+T14+T30</f>
        <v>69.97999999999999</v>
      </c>
      <c r="U9" s="27">
        <f>U11+U13+U14+U30</f>
        <v>52.232000000000006</v>
      </c>
      <c r="V9" s="30">
        <f>U9/T9*100</f>
        <v>74.63846813375253</v>
      </c>
      <c r="W9" s="7">
        <f>C9-F9-L9-O9-R9-U9</f>
        <v>52.80899999999985</v>
      </c>
      <c r="X9" s="7">
        <f>B9-E9-H9-K9-N9-Q9-T9</f>
        <v>63.861999999999995</v>
      </c>
      <c r="Y9" s="7"/>
    </row>
    <row r="10" spans="1:25" ht="3.75" customHeight="1">
      <c r="A10" s="32"/>
      <c r="B10" s="23"/>
      <c r="C10" s="27"/>
      <c r="D10" s="30"/>
      <c r="E10" s="23"/>
      <c r="F10" s="27"/>
      <c r="G10" s="30"/>
      <c r="H10" s="23"/>
      <c r="I10" s="27"/>
      <c r="J10" s="27"/>
      <c r="K10" s="23"/>
      <c r="L10" s="27"/>
      <c r="M10" s="30"/>
      <c r="N10" s="23"/>
      <c r="O10" s="27"/>
      <c r="P10" s="30"/>
      <c r="Q10" s="23"/>
      <c r="R10" s="27"/>
      <c r="S10" s="30"/>
      <c r="T10" s="23"/>
      <c r="U10" s="27"/>
      <c r="V10" s="30"/>
      <c r="W10" s="7">
        <f aca="true" t="shared" si="0" ref="W10:W59">C10-F10-L10-O10-R10-U10</f>
        <v>0</v>
      </c>
      <c r="X10" s="7">
        <f aca="true" t="shared" si="1" ref="X10:X59">B10-E10-H10-K10-N10-Q10-T10</f>
        <v>0</v>
      </c>
      <c r="Y10" s="7"/>
    </row>
    <row r="11" spans="1:25" ht="12.75">
      <c r="A11" s="33" t="s">
        <v>15</v>
      </c>
      <c r="B11" s="23">
        <f>B17+B21+B22+B23+B24+B27</f>
        <v>392.59000000000003</v>
      </c>
      <c r="C11" s="27">
        <f>C17+C21+C22+C23+C24+C27</f>
        <v>400.45399999999995</v>
      </c>
      <c r="D11" s="30">
        <f>C11/B11*100</f>
        <v>102.00310756769146</v>
      </c>
      <c r="E11" s="23">
        <f>E17+E21+E22+E23+E24+E27</f>
        <v>12.158000000000001</v>
      </c>
      <c r="F11" s="27">
        <f>F17+F21+F22+F23+F24+F27</f>
        <v>15.634</v>
      </c>
      <c r="G11" s="30">
        <f>F11/E11*100</f>
        <v>128.59022865602893</v>
      </c>
      <c r="H11" s="23"/>
      <c r="I11" s="27"/>
      <c r="J11" s="27"/>
      <c r="K11" s="23">
        <f>K17+K21+K22+K23+K24+K27</f>
        <v>0.72</v>
      </c>
      <c r="L11" s="27">
        <f>L17+L21+L22+L23+L24+L27</f>
        <v>0.724</v>
      </c>
      <c r="M11" s="30">
        <f>L11/K11*100</f>
        <v>100.55555555555556</v>
      </c>
      <c r="N11" s="23">
        <f>N17+N21+N22+N23+N24+N27</f>
        <v>317.21999999999997</v>
      </c>
      <c r="O11" s="27">
        <f>O17+O21+O22+O23+O24+O27</f>
        <v>319.229</v>
      </c>
      <c r="P11" s="30">
        <f>O11/N11*100</f>
        <v>100.63331441901519</v>
      </c>
      <c r="Q11" s="23">
        <f>Q17+Q21+Q22+Q23+Q24+Q27</f>
        <v>24.779999999999994</v>
      </c>
      <c r="R11" s="27">
        <f>R17+R21+R22+R23+R24+R27</f>
        <v>26.004000000000005</v>
      </c>
      <c r="S11" s="30">
        <f>R11/Q11*100</f>
        <v>104.93946731234871</v>
      </c>
      <c r="T11" s="23">
        <f>T17+T21+T22+T23+T24+T27</f>
        <v>33.18</v>
      </c>
      <c r="U11" s="27">
        <f>U17+U21+U22+U23+U24+U27</f>
        <v>30.819000000000006</v>
      </c>
      <c r="V11" s="30">
        <f>U11/T11*100</f>
        <v>92.88426763110309</v>
      </c>
      <c r="W11" s="7">
        <f t="shared" si="0"/>
        <v>8.04399999999995</v>
      </c>
      <c r="X11" s="7">
        <f t="shared" si="1"/>
        <v>4.532000000000025</v>
      </c>
      <c r="Y11" s="7"/>
    </row>
    <row r="12" spans="1:25" ht="5.25" customHeight="1">
      <c r="A12" s="33"/>
      <c r="B12" s="23"/>
      <c r="C12" s="27"/>
      <c r="D12" s="30"/>
      <c r="E12" s="23"/>
      <c r="F12" s="27"/>
      <c r="G12" s="30"/>
      <c r="H12" s="23"/>
      <c r="I12" s="27"/>
      <c r="J12" s="27"/>
      <c r="K12" s="23"/>
      <c r="L12" s="27"/>
      <c r="M12" s="30"/>
      <c r="N12" s="23"/>
      <c r="O12" s="27"/>
      <c r="P12" s="30"/>
      <c r="Q12" s="23"/>
      <c r="R12" s="27"/>
      <c r="S12" s="30"/>
      <c r="T12" s="23"/>
      <c r="U12" s="27"/>
      <c r="V12" s="30"/>
      <c r="W12" s="7">
        <f t="shared" si="0"/>
        <v>0</v>
      </c>
      <c r="X12" s="7">
        <f t="shared" si="1"/>
        <v>0</v>
      </c>
      <c r="Y12" s="7"/>
    </row>
    <row r="13" spans="1:25" ht="12.75">
      <c r="A13" s="33" t="s">
        <v>16</v>
      </c>
      <c r="B13" s="23">
        <f>Березне!B13+Володимирець!B13+Висоцьк!B13+Дубно!B13+Дубровиця!B13+Зарічне!B13+Клевань!B13+Клесів!B13+Костопіль!B13+Млинів!B13+Остки!B13+Остріг!B13+Рокитне!B13+Рівне!B13+Сарни!B13+Соснівський!B13+РПЗ!B13+Рафалівка!B13+'Дубровиця СЛАП'!B13+'Рокитно СЛАП'!B13</f>
        <v>171.11999999999998</v>
      </c>
      <c r="C13" s="27">
        <f>Березне!C13+Володимирець!C13+Висоцьк!C13+Дубно!C13+Дубровиця!C13+Зарічне!C13+Клевань!C13+Клесів!C13+Костопіль!C13+Млинів!C13+Остки!C13+Остріг!C13+Рокитне!C13+Рівне!C13+Сарни!C13+Соснівський!C13+РПЗ!C13+Рафалівка!C13+'Дубровиця СЛАП'!C13+'Рокитно СЛАП'!C13</f>
        <v>84.303</v>
      </c>
      <c r="D13" s="30">
        <f>C13/B13*100</f>
        <v>49.26542776998598</v>
      </c>
      <c r="E13" s="23">
        <f>Березне!E13+Володимирець!E13+Висоцьк!E13+Дубно!E13+Дубровиця!E13+Зарічне!E13+Клевань!E13+Клесів!E13+Костопіль!E13+Млинів!E13+Остки!E13+Остріг!E13+Рокитне!E13+Рівне!E13+Сарни!E13+Соснівський!E13+РПЗ!E13+Рафалівка!E13+'Дубровиця СЛАП'!E13+'Рокитно СЛАП'!E13</f>
        <v>17.499999999999996</v>
      </c>
      <c r="F13" s="27">
        <f>Березне!F13+Володимирець!F13+Висоцьк!F13+Дубно!F13+Дубровиця!F13+Зарічне!F13+Клевань!F13+Клесів!F13+Костопіль!F13+Млинів!F13+Остки!F13+Остріг!F13+Рокитне!F13+Рівне!F13+Сарни!F13+Соснівський!F13+РПЗ!F13+Рафалівка!F13+'Дубровиця СЛАП'!F13+'Рокитно СЛАП'!F13</f>
        <v>8.898</v>
      </c>
      <c r="G13" s="30">
        <f>F13/E13*100</f>
        <v>50.845714285714294</v>
      </c>
      <c r="H13" s="23"/>
      <c r="I13" s="27"/>
      <c r="J13" s="27"/>
      <c r="K13" s="23">
        <f>Березне!K13+Володимирець!K13+Висоцьк!K13+Дубно!K13+Дубровиця!K13+Зарічне!K13+Клевань!K13+Клесів!K13+Костопіль!K13+Млинів!K13+Остки!K13+Остріг!K13+Рокитне!K13+Рівне!K13+Сарни!K13+Соснівський!K13+РПЗ!K13+Рафалівка!K13+'Дубровиця СЛАП'!K13+'Рокитно СЛАП'!K13</f>
        <v>1.53</v>
      </c>
      <c r="L13" s="27">
        <f>Березне!L13+Володимирець!L13+Висоцьк!L13+Дубно!L13+Дубровиця!L13+Зарічне!L13+Клевань!L13+Клесів!L13+Костопіль!L13+Млинів!L13+Остки!L13+Остріг!L13+Рокитне!L13+Рівне!L13+Сарни!L13+Соснівський!L13+РПЗ!L13+Рафалівка!L13+'Дубровиця СЛАП'!L13+'Рокитно СЛАП'!L13</f>
        <v>0.9329999999999999</v>
      </c>
      <c r="M13" s="30">
        <f>L13/K13*100</f>
        <v>60.98039215686274</v>
      </c>
      <c r="N13" s="23">
        <f>Березне!N13+Володимирець!N13+Висоцьк!N13+Дубно!N13+Дубровиця!N13+Зарічне!N13+Клевань!N13+Клесів!N13+Костопіль!N13+Млинів!N13+Остки!N13+Остріг!N13+Рокитне!N13+Рівне!N13+Сарни!N13+Соснівський!N13+РПЗ!N13+Рафалівка!N13+'Дубровиця СЛАП'!N13+'Рокитно СЛАП'!N13</f>
        <v>66.89000000000001</v>
      </c>
      <c r="O13" s="27">
        <f>Березне!O13+Володимирець!O13+Висоцьк!O13+Дубно!O13+Дубровиця!O13+Зарічне!O13+Клевань!O13+Клесів!O13+Костопіль!O13+Млинів!O13+Остки!O13+Остріг!O13+Рокитне!O13+Рівне!O13+Сарни!O13+Соснівський!O13+РПЗ!O13+Рафалівка!O13+'Дубровиця СЛАП'!O13+'Рокитно СЛАП'!O13</f>
        <v>32.285000000000004</v>
      </c>
      <c r="P13" s="30">
        <f>O13/N13*100</f>
        <v>48.26580953804754</v>
      </c>
      <c r="Q13" s="23">
        <f>Березне!Q13+Володимирець!Q13+Висоцьк!Q13+Дубно!Q13+Дубровиця!Q13+Зарічне!Q13+Клевань!Q13+Клесів!Q13+Костопіль!Q13+Млинів!Q13+Остки!Q13+Остріг!Q13+Рокитне!Q13+Рівне!Q13+Сарни!Q13+Соснівський!Q13+РПЗ!Q13+Рафалівка!Q13+'Дубровиця СЛАП'!Q13+'Рокитно СЛАП'!Q13</f>
        <v>30.7</v>
      </c>
      <c r="R13" s="27">
        <f>Березне!R13+Володимирець!R13+Висоцьк!R13+Дубно!R13+Дубровиця!R13+Зарічне!R13+Клевань!R13+Клесів!R13+Костопіль!R13+Млинів!R13+Остки!R13+Остріг!R13+Рокитне!R13+Рівне!R13+Сарни!R13+Соснівський!R13+РПЗ!R13+Рафалівка!R13+'Дубровиця СЛАП'!R13+'Рокитно СЛАП'!R13</f>
        <v>9.303999999999998</v>
      </c>
      <c r="S13" s="30">
        <f>R13/Q13*100</f>
        <v>30.30618892508143</v>
      </c>
      <c r="T13" s="23">
        <f>Березне!T13+Володимирець!T13+Висоцьк!T13+Дубно!T13+Дубровиця!T13+Зарічне!T13+Клевань!T13+Клесів!T13+Костопіль!T13+Млинів!T13+Остки!T13+Остріг!T13+Рокитне!T13+Рівне!T13+Сарни!T13+Соснівський!T13+РПЗ!T13+Рафалівка!T13+'Дубровиця СЛАП'!T13+'Рокитно СЛАП'!T13</f>
        <v>19.939999999999998</v>
      </c>
      <c r="U13" s="27">
        <f>Березне!U13+Володимирець!U13+Висоцьк!U13+Дубно!U13+Дубровиця!U13+Зарічне!U13+Клевань!U13+Клесів!U13+Костопіль!U13+Млинів!U13+Остки!U13+Остріг!U13+Рокитне!U13+Рівне!U13+Сарни!U13+Соснівський!U13+РПЗ!U13+Рафалівка!U13+'Дубровиця СЛАП'!U13+'Рокитно СЛАП'!U13</f>
        <v>12.039000000000001</v>
      </c>
      <c r="V13" s="30">
        <f>U13/T13*100</f>
        <v>60.37612838515548</v>
      </c>
      <c r="W13" s="7">
        <f t="shared" si="0"/>
        <v>20.843999999999994</v>
      </c>
      <c r="X13" s="7">
        <f t="shared" si="1"/>
        <v>34.55999999999996</v>
      </c>
      <c r="Y13" s="7"/>
    </row>
    <row r="14" spans="1:25" ht="12.75">
      <c r="A14" s="10" t="s">
        <v>17</v>
      </c>
      <c r="B14" s="23">
        <f>Березне!B14+Володимирець!B14+Висоцьк!B14+Дубно!B14+Дубровиця!B14+Зарічне!B14+Клевань!B14+Клесів!B14+Костопіль!B14+Млинів!B14+Остки!B14+Остріг!B14+Рокитне!B14+Рівне!B14+Сарни!B14+Соснівський!B14+РПЗ!B14+Рафалівка!B14+'Дубровиця СЛАП'!B14+'Рокитно СЛАП'!B14</f>
        <v>131.55999999999997</v>
      </c>
      <c r="C14" s="27">
        <f>Березне!C14+Володимирець!C14+Висоцьк!C14+Дубно!C14+Дубровиця!C14+Зарічне!C14+Клевань!C14+Клесів!C14+Костопіль!C14+Млинів!C14+Остки!C14+Остріг!C14+Рокитне!C14+Рівне!C14+Сарни!C14+Соснівський!C14+РПЗ!C14+Рафалівка!C14+'Дубровиця СЛАП'!C14+'Рокитно СЛАП'!C14</f>
        <v>97.30999999999999</v>
      </c>
      <c r="D14" s="30">
        <f>C14/B14*100</f>
        <v>73.96625114016419</v>
      </c>
      <c r="E14" s="23">
        <f>Березне!E14+Володимирець!E14+Висоцьк!E14+Дубно!E14+Дубровиця!E14+Зарічне!E14+Клевань!E14+Клесів!E14+Костопіль!E14+Млинів!E14+Остки!E14+Остріг!E14+Рокитне!E14+Рівне!E14+Сарни!E14+Соснівський!E14+РПЗ!E14+Рафалівка!E14+'Дубровиця СЛАП'!E14+'Рокитно СЛАП'!E14</f>
        <v>13.820000000000002</v>
      </c>
      <c r="F14" s="27">
        <f>Березне!F14+Володимирець!F14+Висоцьк!F14+Дубно!F14+Дубровиця!F14+Зарічне!F14+Клевань!F14+Клесів!F14+Костопіль!F14+Млинів!F14+Остки!F14+Остріг!F14+Рокитне!F14+Рівне!F14+Сарни!F14+Соснівський!F14+РПЗ!F14+Рафалівка!F14+'Дубровиця СЛАП'!F14+'Рокитно СЛАП'!F14</f>
        <v>10.081</v>
      </c>
      <c r="G14" s="30">
        <f>F14/E14*100</f>
        <v>72.94500723589</v>
      </c>
      <c r="H14" s="23"/>
      <c r="I14" s="27"/>
      <c r="J14" s="27"/>
      <c r="K14" s="23">
        <f>Березне!K14+Володимирець!K14+Висоцьк!K14+Дубно!K14+Дубровиця!K14+Зарічне!K14+Клевань!K14+Клесів!K14+Костопіль!K14+Млинів!K14+Остки!K14+Остріг!K14+Рокитне!K14+Рівне!K14+Сарни!K14+Соснівський!K14+РПЗ!K14+Рафалівка!K14+'Дубровиця СЛАП'!K14+'Рокитно СЛАП'!K14</f>
        <v>1.08</v>
      </c>
      <c r="L14" s="27">
        <f>Березне!L14+Володимирець!L14+Висоцьк!L14+Дубно!L14+Дубровиця!L14+Зарічне!L14+Клевань!L14+Клесів!L14+Костопіль!L14+Млинів!L14+Остки!L14+Остріг!L14+Рокитне!L14+Рівне!L14+Сарни!L14+Соснівський!L14+РПЗ!L14+Рафалівка!L14+'Дубровиця СЛАП'!L14+'Рокитно СЛАП'!L14</f>
        <v>1.419</v>
      </c>
      <c r="M14" s="30">
        <f>L14/K14*100</f>
        <v>131.38888888888889</v>
      </c>
      <c r="N14" s="23">
        <f>Березне!N14+Володимирець!N14+Висоцьк!N14+Дубно!N14+Дубровиця!N14+Зарічне!N14+Клевань!N14+Клесів!N14+Костопіль!N14+Млинів!N14+Остки!N14+Остріг!N14+Рокитне!N14+Рівне!N14+Сарни!N14+Соснівський!N14+РПЗ!N14+Рафалівка!N14+'Дубровиця СЛАП'!N14+'Рокитно СЛАП'!N14</f>
        <v>56.06999999999999</v>
      </c>
      <c r="O14" s="27">
        <f>Березне!O14+Володимирець!O14+Висоцьк!O14+Дубно!O14+Дубровиця!O14+Зарічне!O14+Клевань!O14+Клесів!O14+Костопіль!O14+Млинів!O14+Остки!O14+Остріг!O14+Рокитне!O14+Рівне!O14+Сарни!O14+Соснівський!O14+РПЗ!O14+Рафалівка!O14+'Дубровиця СЛАП'!O14+'Рокитно СЛАП'!O14</f>
        <v>35.236999999999995</v>
      </c>
      <c r="P14" s="30">
        <f>O14/N14*100</f>
        <v>62.84465846263599</v>
      </c>
      <c r="Q14" s="23">
        <f>Березне!Q14+Володимирець!Q14+Висоцьк!Q14+Дубно!Q14+Дубровиця!Q14+Зарічне!Q14+Клевань!Q14+Клесів!Q14+Костопіль!Q14+Млинів!Q14+Остки!Q14+Остріг!Q14+Рокитне!Q14+Рівне!Q14+Сарни!Q14+Соснівський!Q14+РПЗ!Q14+Рафалівка!Q14+'Дубровиця СЛАП'!Q14+'Рокитно СЛАП'!Q14</f>
        <v>18.960000000000008</v>
      </c>
      <c r="R14" s="27">
        <f>Березне!R14+Володимирець!R14+Висоцьк!R14+Дубно!R14+Дубровиця!R14+Зарічне!R14+Клевань!R14+Клесів!R14+Костопіль!R14+Млинів!R14+Остки!R14+Остріг!R14+Рокитне!R14+Рівне!R14+Сарни!R14+Соснівський!R14+РПЗ!R14+Рафалівка!R14+'Дубровиця СЛАП'!R14+'Рокитно СЛАП'!R14</f>
        <v>17.327</v>
      </c>
      <c r="S14" s="30">
        <f>R14/Q14*100</f>
        <v>91.38713080168773</v>
      </c>
      <c r="T14" s="23">
        <f>Березне!T14+Володимирець!T14+Висоцьк!T14+Дубно!T14+Дубровиця!T14+Зарічне!T14+Клевань!T14+Клесів!T14+Костопіль!T14+Млинів!T14+Остки!T14+Остріг!T14+Рокитне!T14+Рівне!T14+Сарни!T14+Соснівський!T14+РПЗ!T14+Рафалівка!T14+'Дубровиця СЛАП'!T14+'Рокитно СЛАП'!T14</f>
        <v>16.86</v>
      </c>
      <c r="U14" s="27">
        <f>Березне!U14+Володимирець!U14+Висоцьк!U14+Дубно!U14+Дубровиця!U14+Зарічне!U14+Клевань!U14+Клесів!U14+Костопіль!U14+Млинів!U14+Остки!U14+Остріг!U14+Рокитне!U14+Рівне!U14+Сарни!U14+Соснівський!U14+РПЗ!U14+Рафалівка!U14+'Дубровиця СЛАП'!U14+'Рокитно СЛАП'!U14</f>
        <v>9.362</v>
      </c>
      <c r="V14" s="30">
        <f>U14/T14*100</f>
        <v>55.52787663107948</v>
      </c>
      <c r="W14" s="7">
        <f t="shared" si="0"/>
        <v>23.883999999999993</v>
      </c>
      <c r="X14" s="7">
        <f t="shared" si="1"/>
        <v>24.769999999999968</v>
      </c>
      <c r="Y14" s="7"/>
    </row>
    <row r="15" spans="1:25" ht="5.25" customHeight="1">
      <c r="A15" s="34"/>
      <c r="B15" s="23"/>
      <c r="C15" s="27"/>
      <c r="D15" s="30"/>
      <c r="E15" s="23"/>
      <c r="F15" s="27"/>
      <c r="G15" s="30"/>
      <c r="H15" s="23"/>
      <c r="I15" s="27"/>
      <c r="J15" s="27"/>
      <c r="K15" s="23"/>
      <c r="L15" s="27"/>
      <c r="M15" s="30"/>
      <c r="N15" s="23"/>
      <c r="O15" s="27"/>
      <c r="P15" s="30"/>
      <c r="Q15" s="23"/>
      <c r="R15" s="27"/>
      <c r="S15" s="30"/>
      <c r="T15" s="23"/>
      <c r="U15" s="27"/>
      <c r="V15" s="30"/>
      <c r="W15" s="7">
        <f t="shared" si="0"/>
        <v>0</v>
      </c>
      <c r="X15" s="7">
        <f t="shared" si="1"/>
        <v>0</v>
      </c>
      <c r="Y15" s="7"/>
    </row>
    <row r="16" spans="1:25" ht="12.75">
      <c r="A16" s="12" t="s">
        <v>18</v>
      </c>
      <c r="B16" s="23"/>
      <c r="C16" s="27"/>
      <c r="D16" s="30"/>
      <c r="E16" s="23"/>
      <c r="F16" s="27"/>
      <c r="G16" s="30"/>
      <c r="H16" s="23"/>
      <c r="I16" s="27"/>
      <c r="J16" s="27"/>
      <c r="K16" s="23"/>
      <c r="L16" s="27"/>
      <c r="M16" s="30"/>
      <c r="N16" s="23"/>
      <c r="O16" s="27"/>
      <c r="P16" s="30"/>
      <c r="Q16" s="23"/>
      <c r="R16" s="27"/>
      <c r="S16" s="30"/>
      <c r="T16" s="23"/>
      <c r="U16" s="27"/>
      <c r="V16" s="30"/>
      <c r="W16" s="7">
        <f t="shared" si="0"/>
        <v>0</v>
      </c>
      <c r="X16" s="7">
        <f t="shared" si="1"/>
        <v>0</v>
      </c>
      <c r="Y16" s="7"/>
    </row>
    <row r="17" spans="1:25" ht="12.75">
      <c r="A17" s="13" t="s">
        <v>19</v>
      </c>
      <c r="B17" s="23">
        <f>B18+B19+B20</f>
        <v>256.78</v>
      </c>
      <c r="C17" s="27">
        <f>C18+C19+C20</f>
        <v>229.935</v>
      </c>
      <c r="D17" s="30">
        <f aca="true" t="shared" si="2" ref="D17:D22">C17/B17*100</f>
        <v>89.54552535244179</v>
      </c>
      <c r="E17" s="23">
        <f>E18+E19+E20</f>
        <v>10.878</v>
      </c>
      <c r="F17" s="27">
        <f>F18+F19+F20</f>
        <v>12.329</v>
      </c>
      <c r="G17" s="30">
        <f aca="true" t="shared" si="3" ref="G17:G22">F17/E17*100</f>
        <v>113.33884905313478</v>
      </c>
      <c r="H17" s="23"/>
      <c r="I17" s="27"/>
      <c r="J17" s="27"/>
      <c r="K17" s="23">
        <f>K18+K19+K20</f>
        <v>0.72</v>
      </c>
      <c r="L17" s="27">
        <f>L18+L19+L20</f>
        <v>0.6759999999999999</v>
      </c>
      <c r="M17" s="30">
        <f>L17/K17*100</f>
        <v>93.88888888888889</v>
      </c>
      <c r="N17" s="23">
        <f>N18+N19+N20</f>
        <v>238.89999999999998</v>
      </c>
      <c r="O17" s="27">
        <f>O18+O19+O20</f>
        <v>213.642</v>
      </c>
      <c r="P17" s="30">
        <f aca="true" t="shared" si="4" ref="P17:P22">O17/N17*100</f>
        <v>89.42737547090833</v>
      </c>
      <c r="Q17" s="23">
        <f>Q18+Q19+Q20</f>
        <v>2.3200000000000003</v>
      </c>
      <c r="R17" s="27">
        <f>R18+R19+R20</f>
        <v>0.19199999999999998</v>
      </c>
      <c r="S17" s="30">
        <f aca="true" t="shared" si="5" ref="S17:S22">R17/Q17*100</f>
        <v>8.275862068965516</v>
      </c>
      <c r="T17" s="23">
        <f>T18+T19+T20</f>
        <v>0.6500000000000001</v>
      </c>
      <c r="U17" s="27">
        <f>U18+U19+U20</f>
        <v>0.6900000000000001</v>
      </c>
      <c r="V17" s="30">
        <f aca="true" t="shared" si="6" ref="V17:V22">U17/T17*100</f>
        <v>106.15384615384613</v>
      </c>
      <c r="W17" s="14">
        <f t="shared" si="0"/>
        <v>2.406000000000011</v>
      </c>
      <c r="X17" s="7">
        <f t="shared" si="1"/>
        <v>3.31200000000001</v>
      </c>
      <c r="Y17" s="7"/>
    </row>
    <row r="18" spans="1:25" ht="12.75">
      <c r="A18" s="13" t="s">
        <v>20</v>
      </c>
      <c r="B18" s="23">
        <f>Березне!B18+Володимирець!B18+Висоцьк!B18+Дубно!B18+Дубровиця!B18+Зарічне!B18+Клевань!B18+Клесів!B18+Костопіль!B18+Млинів!B18+Остки!B18+Остріг!B18+Рокитне!B18+Рівне!B18+Сарни!B18+Соснівський!B18+РПЗ!B18+Рафалівка!B18+'Дубровиця СЛАП'!B18+'Рокитно СЛАП'!B18</f>
        <v>74.51999999999998</v>
      </c>
      <c r="C18" s="27">
        <f>Березне!C18+Володимирець!C18+Висоцьк!C18+Дубно!C18+Дубровиця!C18+Зарічне!C18+Клевань!C18+Клесів!C18+Костопіль!C18+Млинів!C18+Остки!C18+Остріг!C18+Рокитне!C18+Рівне!C18+Сарни!C18+Соснівський!C18+РПЗ!C18+Рафалівка!C18+'Дубровиця СЛАП'!C18+'Рокитно СЛАП'!C18</f>
        <v>73.03899999999999</v>
      </c>
      <c r="D18" s="30">
        <f t="shared" si="2"/>
        <v>98.01261406333872</v>
      </c>
      <c r="E18" s="23">
        <f>Березне!E18+Володимирець!E18+Висоцьк!E18+Дубно!E18+Дубровиця!E18+Зарічне!E18+Клевань!E18+Клесів!E18+Костопіль!E18+Млинів!E18+Остки!E18+Остріг!E18+Рокитне!E18+Рівне!E18+Сарни!E18+Соснівський!E18+РПЗ!E18+Рафалівка!E18+'Дубровиця СЛАП'!E18+'Рокитно СЛАП'!E18</f>
        <v>1.838</v>
      </c>
      <c r="F18" s="27">
        <f>Березне!F18+Володимирець!F18+Висоцьк!F18+Дубно!F18+Дубровиця!F18+Зарічне!F18+Клевань!F18+Клесів!F18+Костопіль!F18+Млинів!F18+Остки!F18+Остріг!F18+Рокитне!F18+Рівне!F18+Сарни!F18+Соснівський!F18+РПЗ!F18+Рафалівка!F18+'Дубровиця СЛАП'!F18+'Рокитно СЛАП'!F18</f>
        <v>1.9100000000000001</v>
      </c>
      <c r="G18" s="30">
        <f t="shared" si="3"/>
        <v>103.91730141458106</v>
      </c>
      <c r="H18" s="23"/>
      <c r="I18" s="27"/>
      <c r="J18" s="27"/>
      <c r="K18" s="23">
        <f>Березне!K18+Володимирець!K18+Висоцьк!K18+Дубно!K18+Дубровиця!K18+Зарічне!K18+Клевань!K18+Клесів!K18+Костопіль!K18+Млинів!K18+Остки!K18+Остріг!K18+Рокитне!K18+Рівне!K18+Сарни!K18+Соснівський!K18+РПЗ!K18+Рафалівка!K18+'Дубровиця СЛАП'!K18+'Рокитно СЛАП'!K18</f>
        <v>0.2</v>
      </c>
      <c r="L18" s="27">
        <f>Березне!L18+Володимирець!L18+Висоцьк!L18+Дубно!L18+Дубровиця!L18+Зарічне!L18+Клевань!L18+Клесів!L18+Костопіль!L18+Млинів!L18+Остки!L18+Остріг!L18+Рокитне!L18+Рівне!L18+Сарни!L18+Соснівський!L18+РПЗ!L18+Рафалівка!L18+'Дубровиця СЛАП'!L18+'Рокитно СЛАП'!L18</f>
        <v>0.186</v>
      </c>
      <c r="M18" s="30">
        <f>L18/K18*100</f>
        <v>93</v>
      </c>
      <c r="N18" s="23">
        <f>Березне!N18+Володимирець!N18+Висоцьк!N18+Дубно!N18+Дубровиця!N18+Зарічне!N18+Клевань!N18+Клесів!N18+Костопіль!N18+Млинів!N18+Остки!N18+Остріг!N18+Рокитне!N18+Рівне!N18+Сарни!N18+Соснівський!N18+РПЗ!N18+Рафалівка!N18+'Дубровиця СЛАП'!N18+'Рокитно СЛАП'!N18</f>
        <v>71.53999999999999</v>
      </c>
      <c r="O18" s="27">
        <f>Березне!O18+Володимирець!O18+Висоцьк!O18+Дубно!O18+Дубровиця!O18+Зарічне!O18+Клевань!O18+Клесів!O18+Костопіль!O18+Млинів!O18+Остки!O18+Остріг!O18+Рокитне!O18+Рівне!O18+Сарни!O18+Соснівський!O18+РПЗ!O18+Рафалівка!O18+'Дубровиця СЛАП'!O18+'Рокитно СЛАП'!O18</f>
        <v>69.441</v>
      </c>
      <c r="P18" s="30">
        <f t="shared" si="4"/>
        <v>97.06597707576182</v>
      </c>
      <c r="Q18" s="23">
        <f>Березне!Q18+Володимирець!Q18+Висоцьк!Q18+Дубно!Q18+Дубровиця!Q18+Зарічне!Q18+Клевань!Q18+Клесів!Q18+Костопіль!Q18+Млинів!Q18+Остки!Q18+Остріг!Q18+Рокитне!Q18+Рівне!Q18+Сарни!Q18+Соснівський!Q18+РПЗ!Q18+Рафалівка!Q18+'Дубровиця СЛАП'!Q18+'Рокитно СЛАП'!Q18</f>
        <v>0.28</v>
      </c>
      <c r="R18" s="27">
        <f>Березне!R18+Володимирець!R18+Висоцьк!R18+Дубно!R18+Дубровиця!R18+Зарічне!R18+Клевань!R18+Клесів!R18+Костопіль!R18+Млинів!R18+Остки!R18+Остріг!R18+Рокитне!R18+Рівне!R18+Сарни!R18+Соснівський!R18+РПЗ!R18+Рафалівка!R18+'Дубровиця СЛАП'!R18+'Рокитно СЛАП'!R18</f>
        <v>0.039999999999999994</v>
      </c>
      <c r="S18" s="30">
        <f t="shared" si="5"/>
        <v>14.285714285714283</v>
      </c>
      <c r="T18" s="23">
        <f>Березне!T18+Володимирець!T18+Висоцьк!T18+Дубно!T18+Дубровиця!T18+Зарічне!T18+Клевань!T18+Клесів!T18+Костопіль!T18+Млинів!T18+Остки!T18+Остріг!T18+Рокитне!T18+Рівне!T18+Сарни!T18+Соснівський!T18+РПЗ!T18+Рафалівка!T18+'Дубровиця СЛАП'!T18+'Рокитно СЛАП'!T18</f>
        <v>0.19000000000000003</v>
      </c>
      <c r="U18" s="27">
        <f>Березне!U18+Володимирець!U18+Висоцьк!U18+Дубно!U18+Дубровиця!U18+Зарічне!U18+Клевань!U18+Клесів!U18+Костопіль!U18+Млинів!U18+Остки!U18+Остріг!U18+Рокитне!U18+Рівне!U18+Сарни!U18+Соснівський!U18+РПЗ!U18+Рафалівка!U18+'Дубровиця СЛАП'!U18+'Рокитно СЛАП'!U18</f>
        <v>0.451</v>
      </c>
      <c r="V18" s="30">
        <f t="shared" si="6"/>
        <v>237.36842105263153</v>
      </c>
      <c r="W18" s="14">
        <f t="shared" si="0"/>
        <v>1.010999999999981</v>
      </c>
      <c r="X18" s="7">
        <f t="shared" si="1"/>
        <v>0.471999999999993</v>
      </c>
      <c r="Y18" s="7"/>
    </row>
    <row r="19" spans="1:25" ht="12.75">
      <c r="A19" s="13" t="s">
        <v>21</v>
      </c>
      <c r="B19" s="23">
        <f>Березне!B19+Володимирець!B19+Висоцьк!B19+Дубно!B19+Дубровиця!B19+Зарічне!B19+Клевань!B19+Клесів!B19+Костопіль!B19+Млинів!B19+Остки!B19+Остріг!B19+Рокитне!B19+Рівне!B19+Сарни!B19+Соснівський!B19+РПЗ!B19+Рафалівка!B19+'Дубровиця СЛАП'!B19+'Рокитно СЛАП'!B19</f>
        <v>100.5</v>
      </c>
      <c r="C19" s="27">
        <f>Березне!C19+Володимирець!C19+Висоцьк!C19+Дубно!C19+Дубровиця!C19+Зарічне!C19+Клевань!C19+Клесів!C19+Костопіль!C19+Млинів!C19+Остки!C19+Остріг!C19+Рокитне!C19+Рівне!C19+Сарни!C19+Соснівський!C19+РПЗ!C19+Рафалівка!C19+'Дубровиця СЛАП'!C19+'Рокитно СЛАП'!C19</f>
        <v>92.466</v>
      </c>
      <c r="D19" s="30">
        <f t="shared" si="2"/>
        <v>92.00597014925373</v>
      </c>
      <c r="E19" s="23">
        <f>Березне!E19+Володимирець!E19+Висоцьк!E19+Дубно!E19+Дубровиця!E19+Зарічне!E19+Клевань!E19+Клесів!E19+Костопіль!E19+Млинів!E19+Остки!E19+Остріг!E19+Рокитне!E19+Рівне!E19+Сарни!E19+Соснівський!E19+РПЗ!E19+Рафалівка!E19+'Дубровиця СЛАП'!E19+'Рокитно СЛАП'!E19</f>
        <v>2.61</v>
      </c>
      <c r="F19" s="27">
        <f>Березне!F19+Володимирець!F19+Висоцьк!F19+Дубно!F19+Дубровиця!F19+Зарічне!F19+Клевань!F19+Клесів!F19+Костопіль!F19+Млинів!F19+Остки!F19+Остріг!F19+Рокитне!F19+Рівне!F19+Сарни!F19+Соснівський!F19+РПЗ!F19+Рафалівка!F19+'Дубровиця СЛАП'!F19+'Рокитно СЛАП'!F19</f>
        <v>2.525</v>
      </c>
      <c r="G19" s="30">
        <f t="shared" si="3"/>
        <v>96.74329501915709</v>
      </c>
      <c r="H19" s="23"/>
      <c r="I19" s="27"/>
      <c r="J19" s="27"/>
      <c r="K19" s="23">
        <f>Березне!K19+Володимирець!K19+Висоцьк!K19+Дубно!K19+Дубровиця!K19+Зарічне!K19+Клевань!K19+Клесів!K19+Костопіль!K19+Млинів!K19+Остки!K19+Остріг!K19+Рокитне!K19+Рівне!K19+Сарни!K19+Соснівський!K19+РПЗ!K19+Рафалівка!K19+'Дубровиця СЛАП'!K19+'Рокитно СЛАП'!K19</f>
        <v>0.24</v>
      </c>
      <c r="L19" s="27">
        <f>Березне!L19+Володимирець!L19+Висоцьк!L19+Дубно!L19+Дубровиця!L19+Зарічне!L19+Клевань!L19+Клесів!L19+Костопіль!L19+Млинів!L19+Остки!L19+Остріг!L19+Рокитне!L19+Рівне!L19+Сарни!L19+Соснівський!L19+РПЗ!L19+Рафалівка!L19+'Дубровиця СЛАП'!L19+'Рокитно СЛАП'!L19</f>
        <v>0.15</v>
      </c>
      <c r="M19" s="30">
        <f>L19/K19*100</f>
        <v>62.5</v>
      </c>
      <c r="N19" s="23">
        <f>Березне!N19+Володимирець!N19+Висоцьк!N19+Дубно!N19+Дубровиця!N19+Зарічне!N19+Клевань!N19+Клесів!N19+Костопіль!N19+Млинів!N19+Остки!N19+Остріг!N19+Рокитне!N19+Рівне!N19+Сарни!N19+Соснівський!N19+РПЗ!N19+Рафалівка!N19+'Дубровиця СЛАП'!N19+'Рокитно СЛАП'!N19</f>
        <v>94.96000000000002</v>
      </c>
      <c r="O19" s="27">
        <f>Березне!O19+Володимирець!O19+Висоцьк!O19+Дубно!O19+Дубровиця!O19+Зарічне!O19+Клевань!O19+Клесів!O19+Костопіль!O19+Млинів!O19+Остки!O19+Остріг!O19+Рокитне!O19+Рівне!O19+Сарни!O19+Соснівський!O19+РПЗ!O19+Рафалівка!O19+'Дубровиця СЛАП'!O19+'Рокитно СЛАП'!O19</f>
        <v>88.52199999999999</v>
      </c>
      <c r="P19" s="30">
        <f t="shared" si="4"/>
        <v>93.22030328559391</v>
      </c>
      <c r="Q19" s="23">
        <f>Березне!Q19+Володимирець!Q19+Висоцьк!Q19+Дубно!Q19+Дубровиця!Q19+Зарічне!Q19+Клевань!Q19+Клесів!Q19+Костопіль!Q19+Млинів!Q19+Остки!Q19+Остріг!Q19+Рокитне!Q19+Рівне!Q19+Сарни!Q19+Соснівський!Q19+РПЗ!Q19+Рафалівка!Q19+'Дубровиця СЛАП'!Q19+'Рокитно СЛАП'!Q19</f>
        <v>0.87</v>
      </c>
      <c r="R19" s="27">
        <f>Березне!R19+Володимирець!R19+Висоцьк!R19+Дубно!R19+Дубровиця!R19+Зарічне!R19+Клевань!R19+Клесів!R19+Костопіль!R19+Млинів!R19+Остки!R19+Остріг!R19+Рокитне!R19+Рівне!R19+Сарни!R19+Соснівський!R19+РПЗ!R19+Рафалівка!R19+'Дубровиця СЛАП'!R19+'Рокитно СЛАП'!R19</f>
        <v>0.12</v>
      </c>
      <c r="S19" s="30">
        <f t="shared" si="5"/>
        <v>13.793103448275861</v>
      </c>
      <c r="T19" s="23">
        <f>Березне!T19+Володимирець!T19+Висоцьк!T19+Дубно!T19+Дубровиця!T19+Зарічне!T19+Клевань!T19+Клесів!T19+Костопіль!T19+Млинів!T19+Остки!T19+Остріг!T19+Рокитне!T19+Рівне!T19+Сарни!T19+Соснівський!T19+РПЗ!T19+Рафалівка!T19+'Дубровиця СЛАП'!T19+'Рокитно СЛАП'!T19</f>
        <v>0.25</v>
      </c>
      <c r="U19" s="27">
        <f>Березне!U19+Володимирець!U19+Висоцьк!U19+Дубно!U19+Дубровиця!U19+Зарічне!U19+Клевань!U19+Клесів!U19+Костопіль!U19+Млинів!U19+Остки!U19+Остріг!U19+Рокитне!U19+Рівне!U19+Сарни!U19+Соснівський!U19+РПЗ!U19+Рафалівка!U19+'Дубровиця СЛАП'!U19+'Рокитно СЛАП'!U19</f>
        <v>0.10899999999999999</v>
      </c>
      <c r="V19" s="30">
        <f t="shared" si="6"/>
        <v>43.599999999999994</v>
      </c>
      <c r="W19" s="14">
        <f t="shared" si="0"/>
        <v>1.0399999999999912</v>
      </c>
      <c r="X19" s="7">
        <f t="shared" si="1"/>
        <v>1.5699999999999834</v>
      </c>
      <c r="Y19" s="7"/>
    </row>
    <row r="20" spans="1:25" ht="12.75">
      <c r="A20" s="13" t="s">
        <v>22</v>
      </c>
      <c r="B20" s="23">
        <f>Березне!B20+Володимирець!B20+Висоцьк!B20+Дубно!B20+Дубровиця!B20+Зарічне!B20+Клевань!B20+Клесів!B20+Костопіль!B20+Млинів!B20+Остки!B20+Остріг!B20+Рокитне!B20+Рівне!B20+Сарни!B20+Соснівський!B20+РПЗ!B20+Рафалівка!B20+'Дубровиця СЛАП'!B20+'Рокитно СЛАП'!B20</f>
        <v>81.75999999999999</v>
      </c>
      <c r="C20" s="27">
        <f>Березне!C20+Володимирець!C20+Висоцьк!C20+Дубно!C20+Дубровиця!C20+Зарічне!C20+Клевань!C20+Клесів!C20+Костопіль!C20+Млинів!C20+Остки!C20+Остріг!C20+Рокитне!C20+Рівне!C20+Сарни!C20+Соснівський!C20+РПЗ!C20+Рафалівка!C20+'Дубровиця СЛАП'!C20+'Рокитно СЛАП'!C20</f>
        <v>64.42999999999999</v>
      </c>
      <c r="D20" s="30">
        <f t="shared" si="2"/>
        <v>78.80381604696673</v>
      </c>
      <c r="E20" s="23">
        <f>Березне!E20+Володимирець!E20+Висоцьк!E20+Дубно!E20+Дубровиця!E20+Зарічне!E20+Клевань!E20+Клесів!E20+Костопіль!E20+Млинів!E20+Остки!E20+Остріг!E20+Рокитне!E20+Рівне!E20+Сарни!E20+Соснівський!E20+РПЗ!E20+Рафалівка!E20+'Дубровиця СЛАП'!E20+'Рокитно СЛАП'!E20</f>
        <v>6.43</v>
      </c>
      <c r="F20" s="27">
        <f>Березне!F20+Володимирець!F20+Висоцьк!F20+Дубно!F20+Дубровиця!F20+Зарічне!F20+Клевань!F20+Клесів!F20+Костопіль!F20+Млинів!F20+Остки!F20+Остріг!F20+Рокитне!F20+Рівне!F20+Сарни!F20+Соснівський!F20+РПЗ!F20+Рафалівка!F20+'Дубровиця СЛАП'!F20+'Рокитно СЛАП'!F20</f>
        <v>7.893999999999999</v>
      </c>
      <c r="G20" s="30">
        <f t="shared" si="3"/>
        <v>122.76827371695178</v>
      </c>
      <c r="H20" s="23"/>
      <c r="I20" s="27"/>
      <c r="J20" s="27"/>
      <c r="K20" s="23">
        <f>Березне!K20+Володимирець!K20+Висоцьк!K20+Дубно!K20+Дубровиця!K20+Зарічне!K20+Клевань!K20+Клесів!K20+Костопіль!K20+Млинів!K20+Остки!K20+Остріг!K20+Рокитне!K20+Рівне!K20+Сарни!K20+Соснівський!K20+РПЗ!K20+Рафалівка!K20+'Дубровиця СЛАП'!K20+'Рокитно СЛАП'!K20</f>
        <v>0.28</v>
      </c>
      <c r="L20" s="27">
        <f>Березне!L20+Володимирець!L20+Висоцьк!L20+Дубно!L20+Дубровиця!L20+Зарічне!L20+Клевань!L20+Клесів!L20+Костопіль!L20+Млинів!L20+Остки!L20+Остріг!L20+Рокитне!L20+Рівне!L20+Сарни!L20+Соснівський!L20+РПЗ!L20+Рафалівка!L20+'Дубровиця СЛАП'!L20+'Рокитно СЛАП'!L20</f>
        <v>0.34</v>
      </c>
      <c r="M20" s="30">
        <f>L20/K20*100</f>
        <v>121.42857142857142</v>
      </c>
      <c r="N20" s="23">
        <f>Березне!N20+Володимирець!N20+Висоцьк!N20+Дубно!N20+Дубровиця!N20+Зарічне!N20+Клевань!N20+Клесів!N20+Костопіль!N20+Млинів!N20+Остки!N20+Остріг!N20+Рокитне!N20+Рівне!N20+Сарни!N20+Соснівський!N20+РПЗ!N20+Рафалівка!N20+'Дубровиця СЛАП'!N20+'Рокитно СЛАП'!N20</f>
        <v>72.39999999999998</v>
      </c>
      <c r="O20" s="27">
        <f>Березне!O20+Володимирець!O20+Висоцьк!O20+Дубно!O20+Дубровиця!O20+Зарічне!O20+Клевань!O20+Клесів!O20+Костопіль!O20+Млинів!O20+Остки!O20+Остріг!O20+Рокитне!O20+Рівне!O20+Сарни!O20+Соснівський!O20+РПЗ!O20+Рафалівка!O20+'Дубровиця СЛАП'!O20+'Рокитно СЛАП'!O20</f>
        <v>55.678999999999995</v>
      </c>
      <c r="P20" s="30">
        <f t="shared" si="4"/>
        <v>76.90469613259671</v>
      </c>
      <c r="Q20" s="23">
        <f>Березне!Q20+Володимирець!Q20+Висоцьк!Q20+Дубно!Q20+Дубровиця!Q20+Зарічне!Q20+Клевань!Q20+Клесів!Q20+Костопіль!Q20+Млинів!Q20+Остки!Q20+Остріг!Q20+Рокитне!Q20+Рівне!Q20+Сарни!Q20+Соснівський!Q20+РПЗ!Q20+Рафалівка!Q20+'Дубровиця СЛАП'!Q20+'Рокитно СЛАП'!Q20</f>
        <v>1.1700000000000002</v>
      </c>
      <c r="R20" s="27">
        <f>Березне!R20+Володимирець!R20+Висоцьк!R20+Дубно!R20+Дубровиця!R20+Зарічне!R20+Клевань!R20+Клесів!R20+Костопіль!R20+Млинів!R20+Остки!R20+Остріг!R20+Рокитне!R20+Рівне!R20+Сарни!R20+Соснівський!R20+РПЗ!R20+Рафалівка!R20+'Дубровиця СЛАП'!R20+'Рокитно СЛАП'!R20</f>
        <v>0.032</v>
      </c>
      <c r="S20" s="30">
        <f t="shared" si="5"/>
        <v>2.7350427350427347</v>
      </c>
      <c r="T20" s="23">
        <f>Березне!T20+Володимирець!T20+Висоцьк!T20+Дубно!T20+Дубровиця!T20+Зарічне!T20+Клевань!T20+Клесів!T20+Костопіль!T20+Млинів!T20+Остки!T20+Остріг!T20+Рокитне!T20+Рівне!T20+Сарни!T20+Соснівський!T20+РПЗ!T20+Рафалівка!T20+'Дубровиця СЛАП'!T20+'Рокитно СЛАП'!T20</f>
        <v>0.21000000000000002</v>
      </c>
      <c r="U20" s="27">
        <f>Березне!U20+Володимирець!U20+Висоцьк!U20+Дубно!U20+Дубровиця!U20+Зарічне!U20+Клевань!U20+Клесів!U20+Костопіль!U20+Млинів!U20+Остки!U20+Остріг!U20+Рокитне!U20+Рівне!U20+Сарни!U20+Соснівський!U20+РПЗ!U20+Рафалівка!U20+'Дубровиця СЛАП'!U20+'Рокитно СЛАП'!U20</f>
        <v>0.13</v>
      </c>
      <c r="V20" s="30">
        <f t="shared" si="6"/>
        <v>61.9047619047619</v>
      </c>
      <c r="W20" s="14">
        <f t="shared" si="0"/>
        <v>0.3549999999999959</v>
      </c>
      <c r="X20" s="7">
        <f t="shared" si="1"/>
        <v>1.2700000000000056</v>
      </c>
      <c r="Y20" s="7"/>
    </row>
    <row r="21" spans="1:25" ht="12.75">
      <c r="A21" s="35" t="s">
        <v>33</v>
      </c>
      <c r="B21" s="23">
        <f>Березне!B21+Володимирець!B21+Висоцьк!B21+Дубно!B21+Дубровиця!B21+Зарічне!B21+Клевань!B21+Клесів!B21+Костопіль!B21+Млинів!B21+Остки!B21+Остріг!B21+Рокитне!B21+Рівне!B21+Сарни!B21+Соснівський!B21+РПЗ!B21+Рафалівка!B21+'Дубровиця СЛАП'!B21+'Рокитно СЛАП'!B21</f>
        <v>33.85</v>
      </c>
      <c r="C21" s="27">
        <f>Березне!C21+Володимирець!C21+Висоцьк!C21+Дубно!C21+Дубровиця!C21+Зарічне!C21+Клевань!C21+Клесів!C21+Костопіль!C21+Млинів!C21+Остки!C21+Остріг!C21+Рокитне!C21+Рівне!C21+Сарни!C21+Соснівський!C21+РПЗ!C21+Рафалівка!C21+'Дубровиця СЛАП'!C21+'Рокитно СЛАП'!C21</f>
        <v>53.366</v>
      </c>
      <c r="D21" s="30">
        <f t="shared" si="2"/>
        <v>157.6543574593796</v>
      </c>
      <c r="E21" s="23">
        <f>Березне!E21+Володимирець!E21+Висоцьк!E21+Дубно!E21+Дубровиця!E21+Зарічне!E21+Клевань!E21+Клесів!E21+Костопіль!E21+Млинів!E21+Остки!E21+Остріг!E21+Рокитне!E21+Рівне!E21+Сарни!E21+Соснівський!E21+РПЗ!E21+Рафалівка!E21+'Дубровиця СЛАП'!E21+'Рокитно СЛАП'!E21</f>
        <v>0</v>
      </c>
      <c r="F21" s="27">
        <f>Березне!F21+Володимирець!F21+Висоцьк!F21+Дубно!F21+Дубровиця!F21+Зарічне!F21+Клевань!F21+Клесів!F21+Костопіль!F21+Млинів!F21+Остки!F21+Остріг!F21+Рокитне!F21+Рівне!F21+Сарни!F21+Соснівський!F21+РПЗ!F21+Рафалівка!F21+'Дубровиця СЛАП'!F21+'Рокитно СЛАП'!F21</f>
        <v>0</v>
      </c>
      <c r="G21" s="30" t="e">
        <f t="shared" si="3"/>
        <v>#DIV/0!</v>
      </c>
      <c r="H21" s="23"/>
      <c r="I21" s="27"/>
      <c r="J21" s="27"/>
      <c r="K21" s="23">
        <f>Березне!K21+Володимирець!K21+Висоцьк!K21+Дубно!K21+Дубровиця!K21+Зарічне!K21+Клевань!K21+Клесів!K21+Костопіль!K21+Млинів!K21+Остки!K21+Остріг!K21+Рокитне!K21+Рівне!K21+Сарни!K21+Соснівський!K21+РПЗ!K21+Рафалівка!K21+'Дубровиця СЛАП'!K21+'Рокитно СЛАП'!K21</f>
        <v>0</v>
      </c>
      <c r="L21" s="27">
        <f>Березне!L21+Володимирець!L21+Висоцьк!L21+Дубно!L21+Дубровиця!L21+Зарічне!L21+Клевань!L21+Клесів!L21+Костопіль!L21+Млинів!L21+Остки!L21+Остріг!L21+Рокитне!L21+Рівне!L21+Сарни!L21+Соснівський!L21+РПЗ!L21+Рафалівка!L21+'Дубровиця СЛАП'!L21+'Рокитно СЛАП'!L21</f>
        <v>0</v>
      </c>
      <c r="M21" s="30"/>
      <c r="N21" s="23">
        <f>Березне!N21+Володимирець!N21+Висоцьк!N21+Дубно!N21+Дубровиця!N21+Зарічне!N21+Клевань!N21+Клесів!N21+Костопіль!N21+Млинів!N21+Остки!N21+Остріг!N21+Рокитне!N21+Рівне!N21+Сарни!N21+Соснівський!N21+РПЗ!N21+Рафалівка!N21+'Дубровиця СЛАП'!N21+'Рокитно СЛАП'!N21</f>
        <v>33.85</v>
      </c>
      <c r="O21" s="27">
        <f>Березне!O21+Володимирець!O21+Висоцьк!O21+Дубно!O21+Дубровиця!O21+Зарічне!O21+Клевань!O21+Клесів!O21+Костопіль!O21+Млинів!O21+Остки!O21+Остріг!O21+Рокитне!O21+Рівне!O21+Сарни!O21+Соснівський!O21+РПЗ!O21+Рафалівка!O21+'Дубровиця СЛАП'!O21+'Рокитно СЛАП'!O21</f>
        <v>53.281000000000006</v>
      </c>
      <c r="P21" s="30">
        <f t="shared" si="4"/>
        <v>157.4032496307238</v>
      </c>
      <c r="Q21" s="23">
        <f>Березне!Q21+Володимирець!Q21+Висоцьк!Q21+Дубно!Q21+Дубровиця!Q21+Зарічне!Q21+Клевань!Q21+Клесів!Q21+Костопіль!Q21+Млинів!Q21+Остки!Q21+Остріг!Q21+Рокитне!Q21+Рівне!Q21+Сарни!Q21+Соснівський!Q21+РПЗ!Q21+Рафалівка!Q21+'Дубровиця СЛАП'!Q21+'Рокитно СЛАП'!Q21</f>
        <v>0</v>
      </c>
      <c r="R21" s="27">
        <f>Березне!R21+Володимирець!R21+Висоцьк!R21+Дубно!R21+Дубровиця!R21+Зарічне!R21+Клевань!R21+Клесів!R21+Костопіль!R21+Млинів!R21+Остки!R21+Остріг!R21+Рокитне!R21+Рівне!R21+Сарни!R21+Соснівський!R21+РПЗ!R21+Рафалівка!R21+'Дубровиця СЛАП'!R21+'Рокитно СЛАП'!R21</f>
        <v>0</v>
      </c>
      <c r="S21" s="30" t="e">
        <f t="shared" si="5"/>
        <v>#DIV/0!</v>
      </c>
      <c r="T21" s="23">
        <f>Березне!T21+Володимирець!T21+Висоцьк!T21+Дубно!T21+Дубровиця!T21+Зарічне!T21+Клевань!T21+Клесів!T21+Костопіль!T21+Млинів!T21+Остки!T21+Остріг!T21+Рокитне!T21+Рівне!T21+Сарни!T21+Соснівський!T21+РПЗ!T21+Рафалівка!T21+'Дубровиця СЛАП'!T21+'Рокитно СЛАП'!T21</f>
        <v>0</v>
      </c>
      <c r="U21" s="27">
        <f>Березне!U21+Володимирець!U21+Висоцьк!U21+Дубно!U21+Дубровиця!U21+Зарічне!U21+Клевань!U21+Клесів!U21+Костопіль!U21+Млинів!U21+Остки!U21+Остріг!U21+Рокитне!U21+Рівне!U21+Сарни!U21+Соснівський!U21+РПЗ!U21+Рафалівка!U21+'Дубровиця СЛАП'!U21+'Рокитно СЛАП'!U21</f>
        <v>0.003</v>
      </c>
      <c r="V21" s="30" t="e">
        <f t="shared" si="6"/>
        <v>#DIV/0!</v>
      </c>
      <c r="W21" s="7">
        <f t="shared" si="0"/>
        <v>0.08199999999999374</v>
      </c>
      <c r="X21" s="7">
        <f t="shared" si="1"/>
        <v>0</v>
      </c>
      <c r="Y21" s="7"/>
    </row>
    <row r="22" spans="1:25" ht="12.75">
      <c r="A22" s="13" t="s">
        <v>24</v>
      </c>
      <c r="B22" s="23">
        <f>Березне!B22+Володимирець!B22+Висоцьк!B22+Дубно!B22+Дубровиця!B22+Зарічне!B22+Клевань!B22+Клесів!B22+Костопіль!B22+Млинів!B22+Остки!B22+Остріг!B22+Рокитне!B22+Рівне!B22+Сарни!B22+Соснівський!B22+РПЗ!B22+Рафалівка!B22+'Дубровиця СЛАП'!B22+'Рокитно СЛАП'!B22</f>
        <v>52.76</v>
      </c>
      <c r="C22" s="27">
        <f>Березне!C22+Володимирець!C22+Висоцьк!C22+Дубно!C22+Дубровиця!C22+Зарічне!C22+Клевань!C22+Клесів!C22+Костопіль!C22+Млинів!C22+Остки!C22+Остріг!C22+Рокитне!C22+Рівне!C22+Сарни!C22+Соснівський!C22+РПЗ!C22+Рафалівка!C22+'Дубровиця СЛАП'!C22+'Рокитно СЛАП'!C22</f>
        <v>62.88700000000001</v>
      </c>
      <c r="D22" s="30">
        <f t="shared" si="2"/>
        <v>119.19446550416986</v>
      </c>
      <c r="E22" s="23">
        <f>Березне!E22+Володимирець!E22+Висоцьк!E22+Дубно!E22+Дубровиця!E22+Зарічне!E22+Клевань!E22+Клесів!E22+Костопіль!E22+Млинів!E22+Остки!E22+Остріг!E22+Рокитне!E22+Рівне!E22+Сарни!E22+Соснівський!E22+РПЗ!E22+Рафалівка!E22+'Дубровиця СЛАП'!E22+'Рокитно СЛАП'!E22</f>
        <v>0.31</v>
      </c>
      <c r="F22" s="27">
        <f>Березне!F22+Володимирець!F22+Висоцьк!F22+Дубно!F22+Дубровиця!F22+Зарічне!F22+Клевань!F22+Клесів!F22+Костопіль!F22+Млинів!F22+Остки!F22+Остріг!F22+Рокитне!F22+Рівне!F22+Сарни!F22+Соснівський!F22+РПЗ!F22+Рафалівка!F22+'Дубровиця СЛАП'!F22+'Рокитно СЛАП'!F22</f>
        <v>2.36</v>
      </c>
      <c r="G22" s="30">
        <f t="shared" si="3"/>
        <v>761.2903225806451</v>
      </c>
      <c r="H22" s="23"/>
      <c r="I22" s="27"/>
      <c r="J22" s="27"/>
      <c r="K22" s="23">
        <f>Березне!K22+Володимирець!K22+Висоцьк!K22+Дубно!K22+Дубровиця!K22+Зарічне!K22+Клевань!K22+Клесів!K22+Костопіль!K22+Млинів!K22+Остки!K22+Остріг!K22+Рокитне!K22+Рівне!K22+Сарни!K22+Соснівський!K22+РПЗ!K22+Рафалівка!K22+'Дубровиця СЛАП'!K22+'Рокитно СЛАП'!K22</f>
        <v>0</v>
      </c>
      <c r="L22" s="27">
        <f>Березне!L22+Володимирець!L22+Висоцьк!L22+Дубно!L22+Дубровиця!L22+Зарічне!L22+Клевань!L22+Клесів!L22+Костопіль!L22+Млинів!L22+Остки!L22+Остріг!L22+Рокитне!L22+Рівне!L22+Сарни!L22+Соснівський!L22+РПЗ!L22+Рафалівка!L22+'Дубровиця СЛАП'!L22+'Рокитно СЛАП'!L22</f>
        <v>0.048</v>
      </c>
      <c r="M22" s="30" t="e">
        <f>L22/K22*100</f>
        <v>#DIV/0!</v>
      </c>
      <c r="N22" s="23">
        <f>Березне!N22+Володимирець!N22+Висоцьк!N22+Дубно!N22+Дубровиця!N22+Зарічне!N22+Клевань!N22+Клесів!N22+Костопіль!N22+Млинів!N22+Остки!N22+Остріг!N22+Рокитне!N22+Рівне!N22+Сарни!N22+Соснівський!N22+РПЗ!N22+Рафалівка!N22+'Дубровиця СЛАП'!N22+'Рокитно СЛАП'!N22</f>
        <v>44.46999999999999</v>
      </c>
      <c r="O22" s="27">
        <f>Березне!O22+Володимирець!O22+Висоцьк!O22+Дубно!O22+Дубровиця!O22+Зарічне!O22+Клевань!O22+Клесів!O22+Костопіль!O22+Млинів!O22+Остки!O22+Остріг!O22+Рокитне!O22+Рівне!O22+Сарни!O22+Соснівський!O22+РПЗ!O22+Рафалівка!O22+'Дубровиця СЛАП'!O22+'Рокитно СЛАП'!O22</f>
        <v>49.724000000000004</v>
      </c>
      <c r="P22" s="30">
        <f t="shared" si="4"/>
        <v>111.81470654373737</v>
      </c>
      <c r="Q22" s="23">
        <f>Березне!Q22+Володимирець!Q22+Висоцьк!Q22+Дубно!Q22+Дубровиця!Q22+Зарічне!Q22+Клевань!Q22+Клесів!Q22+Костопіль!Q22+Млинів!Q22+Остки!Q22+Остріг!Q22+Рокитне!Q22+Рівне!Q22+Сарни!Q22+Соснівський!Q22+РПЗ!Q22+Рафалівка!Q22+'Дубровиця СЛАП'!Q22+'Рокитно СЛАП'!Q22</f>
        <v>2.19</v>
      </c>
      <c r="R22" s="27">
        <f>Березне!R22+Володимирець!R22+Висоцьк!R22+Дубно!R22+Дубровиця!R22+Зарічне!R22+Клевань!R22+Клесів!R22+Костопіль!R22+Млинів!R22+Остки!R22+Остріг!R22+Рокитне!R22+Рівне!R22+Сарни!R22+Соснівський!R22+РПЗ!R22+Рафалівка!R22+'Дубровиця СЛАП'!R22+'Рокитно СЛАП'!R22</f>
        <v>4.115</v>
      </c>
      <c r="S22" s="30">
        <f t="shared" si="5"/>
        <v>187.89954337899545</v>
      </c>
      <c r="T22" s="23">
        <f>Березне!T22+Володимирець!T22+Висоцьк!T22+Дубно!T22+Дубровиця!T22+Зарічне!T22+Клевань!T22+Клесів!T22+Костопіль!T22+Млинів!T22+Остки!T22+Остріг!T22+Рокитне!T22+Рівне!T22+Сарни!T22+Соснівський!T22+РПЗ!T22+Рафалівка!T22+'Дубровиця СЛАП'!T22+'Рокитно СЛАП'!T22</f>
        <v>4.569999999999999</v>
      </c>
      <c r="U22" s="27">
        <f>Березне!U22+Володимирець!U22+Висоцьк!U22+Дубно!U22+Дубровиця!U22+Зарічне!U22+Клевань!U22+Клесів!U22+Костопіль!U22+Млинів!U22+Остки!U22+Остріг!U22+Рокитне!U22+Рівне!U22+Сарни!U22+Соснівський!U22+РПЗ!U22+Рафалівка!U22+'Дубровиця СЛАП'!U22+'Рокитно СЛАП'!U22</f>
        <v>2.523</v>
      </c>
      <c r="V22" s="30">
        <f t="shared" si="6"/>
        <v>55.20787746170679</v>
      </c>
      <c r="W22" s="7">
        <f t="shared" si="0"/>
        <v>4.117000000000003</v>
      </c>
      <c r="X22" s="7">
        <f t="shared" si="1"/>
        <v>1.220000000000005</v>
      </c>
      <c r="Y22" s="7"/>
    </row>
    <row r="23" spans="1:25" ht="12.75">
      <c r="A23" s="13" t="s">
        <v>25</v>
      </c>
      <c r="B23" s="23">
        <f>Березне!B23+Володимирець!B23+Висоцьк!B23+Дубно!B23+Дубровиця!B23+Зарічне!B23+Клевань!B23+Клесів!B23+Костопіль!B23+Млинів!B23+Остки!B23+Остріг!B23+Рокитне!B23+Рівне!B23+Сарни!B23+Соснівський!B23+РПЗ!B23+Рафалівка!B23+'Дубровиця СЛАП'!B23+'Рокитно СЛАП'!B23</f>
        <v>0</v>
      </c>
      <c r="C23" s="27">
        <f>Березне!C23+Володимирець!C23+Висоцьк!C23+Дубно!C23+Дубровиця!C23+Зарічне!C23+Клевань!C23+Клесів!C23+Костопіль!C23+Млинів!C23+Остки!C23+Остріг!C23+Рокитне!C23+Рівне!C23+Сарни!C23+Соснівський!C23+РПЗ!C23+Рафалівка!C23+'Дубровиця СЛАП'!C23+'Рокитно СЛАП'!C23</f>
        <v>2.582</v>
      </c>
      <c r="D23" s="30"/>
      <c r="E23" s="23">
        <f>Березне!E23+Володимирець!E23+Висоцьк!E23+Дубно!E23+Дубровиця!E23+Зарічне!E23+Клевань!E23+Клесів!E23+Костопіль!E23+Млинів!E23+Остки!E23+Остріг!E23+Рокитне!E23+Рівне!E23+Сарни!E23+Соснівський!E23+РПЗ!E23+Рафалівка!E23+'Дубровиця СЛАП'!E23+'Рокитно СЛАП'!E23</f>
        <v>0</v>
      </c>
      <c r="F23" s="27">
        <f>Березне!F23+Володимирець!F23+Висоцьк!F23+Дубно!F23+Дубровиця!F23+Зарічне!F23+Клевань!F23+Клесів!F23+Костопіль!F23+Млинів!F23+Остки!F23+Остріг!F23+Рокитне!F23+Рівне!F23+Сарни!F23+Соснівський!F23+РПЗ!F23+Рафалівка!F23+'Дубровиця СЛАП'!F23+'Рокитно СЛАП'!F23</f>
        <v>0</v>
      </c>
      <c r="G23" s="30"/>
      <c r="H23" s="23"/>
      <c r="I23" s="27"/>
      <c r="J23" s="27"/>
      <c r="K23" s="23">
        <f>Березне!K23+Володимирець!K23+Висоцьк!K23+Дубно!K23+Дубровиця!K23+Зарічне!K23+Клевань!K23+Клесів!K23+Костопіль!K23+Млинів!K23+Остки!K23+Остріг!K23+Рокитне!K23+Рівне!K23+Сарни!K23+Соснівський!K23+РПЗ!K23+Рафалівка!K23+'Дубровиця СЛАП'!K23+'Рокитно СЛАП'!K23</f>
        <v>0</v>
      </c>
      <c r="L23" s="27">
        <f>Березне!L23+Володимирець!L23+Висоцьк!L23+Дубно!L23+Дубровиця!L23+Зарічне!L23+Клевань!L23+Клесів!L23+Костопіль!L23+Млинів!L23+Остки!L23+Остріг!L23+Рокитне!L23+Рівне!L23+Сарни!L23+Соснівський!L23+РПЗ!L23+Рафалівка!L23+'Дубровиця СЛАП'!L23+'Рокитно СЛАП'!L23</f>
        <v>0</v>
      </c>
      <c r="M23" s="30"/>
      <c r="N23" s="23">
        <f>Березне!N23+Володимирець!N23+Висоцьк!N23+Дубно!N23+Дубровиця!N23+Зарічне!N23+Клевань!N23+Клесів!N23+Костопіль!N23+Млинів!N23+Остки!N23+Остріг!N23+Рокитне!N23+Рівне!N23+Сарни!N23+Соснівський!N23+РПЗ!N23+Рафалівка!N23+'Дубровиця СЛАП'!N23+'Рокитно СЛАП'!N23</f>
        <v>0</v>
      </c>
      <c r="O23" s="27">
        <f>Березне!O23+Володимирець!O23+Висоцьк!O23+Дубно!O23+Дубровиця!O23+Зарічне!O23+Клевань!O23+Клесів!O23+Костопіль!O23+Млинів!O23+Остки!O23+Остріг!O23+Рокитне!O23+Рівне!O23+Сарни!O23+Соснівський!O23+РПЗ!O23+Рафалівка!O23+'Дубровиця СЛАП'!O23+'Рокитно СЛАП'!O23</f>
        <v>2.582</v>
      </c>
      <c r="P23" s="30"/>
      <c r="Q23" s="23">
        <f>Березне!Q23+Володимирець!Q23+Висоцьк!Q23+Дубно!Q23+Дубровиця!Q23+Зарічне!Q23+Клевань!Q23+Клесів!Q23+Костопіль!Q23+Млинів!Q23+Остки!Q23+Остріг!Q23+Рокитне!Q23+Рівне!Q23+Сарни!Q23+Соснівський!Q23+РПЗ!Q23+Рафалівка!Q23+'Дубровиця СЛАП'!Q23+'Рокитно СЛАП'!Q23</f>
        <v>0</v>
      </c>
      <c r="R23" s="27">
        <f>Березне!R23+Володимирець!R23+Висоцьк!R23+Дубно!R23+Дубровиця!R23+Зарічне!R23+Клевань!R23+Клесів!R23+Костопіль!R23+Млинів!R23+Остки!R23+Остріг!R23+Рокитне!R23+Рівне!R23+Сарни!R23+Соснівський!R23+РПЗ!R23+Рафалівка!R23+'Дубровиця СЛАП'!R23+'Рокитно СЛАП'!R23</f>
        <v>0</v>
      </c>
      <c r="S23" s="30"/>
      <c r="T23" s="23">
        <f>Березне!T23+Володимирець!T23+Висоцьк!T23+Дубно!T23+Дубровиця!T23+Зарічне!T23+Клевань!T23+Клесів!T23+Костопіль!T23+Млинів!T23+Остки!T23+Остріг!T23+Рокитне!T23+Рівне!T23+Сарни!T23+Соснівський!T23+РПЗ!T23+Рафалівка!T23+'Дубровиця СЛАП'!T23+'Рокитно СЛАП'!T23</f>
        <v>0</v>
      </c>
      <c r="U23" s="27">
        <f>Березне!U23+Володимирець!U23+Висоцьк!U23+Дубно!U23+Дубровиця!U23+Зарічне!U23+Клевань!U23+Клесів!U23+Костопіль!U23+Млинів!U23+Остки!U23+Остріг!U23+Рокитне!U23+Рівне!U23+Сарни!U23+Соснівський!U23+РПЗ!U23+Рафалівка!U23+'Дубровиця СЛАП'!U23+'Рокитно СЛАП'!U23</f>
        <v>0</v>
      </c>
      <c r="V23" s="30"/>
      <c r="W23" s="7">
        <f t="shared" si="0"/>
        <v>0</v>
      </c>
      <c r="X23" s="7">
        <f t="shared" si="1"/>
        <v>0</v>
      </c>
      <c r="Y23" s="7"/>
    </row>
    <row r="24" spans="1:25" ht="12.75">
      <c r="A24" s="15" t="s">
        <v>26</v>
      </c>
      <c r="B24" s="23">
        <f>B25+B26</f>
        <v>0.97</v>
      </c>
      <c r="C24" s="27">
        <f>C25+C26</f>
        <v>0.9480000000000001</v>
      </c>
      <c r="D24" s="30">
        <f aca="true" t="shared" si="7" ref="D24:D29">C24/B24*100</f>
        <v>97.7319587628866</v>
      </c>
      <c r="E24" s="23">
        <f>E25+E26</f>
        <v>0.97</v>
      </c>
      <c r="F24" s="27">
        <f>F25+F26</f>
        <v>0.9450000000000001</v>
      </c>
      <c r="G24" s="30">
        <f>F24/E24*100</f>
        <v>97.42268041237114</v>
      </c>
      <c r="H24" s="23"/>
      <c r="I24" s="27"/>
      <c r="J24" s="27"/>
      <c r="K24" s="23">
        <f>K25+K26</f>
        <v>0</v>
      </c>
      <c r="L24" s="27">
        <f>L25+L26</f>
        <v>0</v>
      </c>
      <c r="M24" s="30"/>
      <c r="N24" s="23"/>
      <c r="O24" s="27"/>
      <c r="P24" s="30"/>
      <c r="Q24" s="23"/>
      <c r="R24" s="27"/>
      <c r="S24" s="30"/>
      <c r="T24" s="23"/>
      <c r="U24" s="27"/>
      <c r="V24" s="30"/>
      <c r="W24" s="7">
        <f t="shared" si="0"/>
        <v>0.0030000000000000027</v>
      </c>
      <c r="X24" s="7">
        <f t="shared" si="1"/>
        <v>0</v>
      </c>
      <c r="Y24" s="7"/>
    </row>
    <row r="25" spans="1:25" ht="12.75">
      <c r="A25" s="13" t="s">
        <v>20</v>
      </c>
      <c r="B25" s="23">
        <f>Березне!B25+Володимирець!B25+Висоцьк!B25+Дубно!B25+Дубровиця!B25+Зарічне!B25+Клевань!B25+Клесів!B25+Костопіль!B25+Млинів!B25+Остки!B25+Остріг!B25+Рокитне!B25+Рівне!B25+Сарни!B25+Соснівський!B25+РПЗ!B25+Рафалівка!B25+'Дубровиця СЛАП'!B25+'Рокитно СЛАП'!B25</f>
        <v>0.42</v>
      </c>
      <c r="C25" s="27">
        <f>Березне!C25+Володимирець!C25+Висоцьк!C25+Дубно!C25+Дубровиця!C25+Зарічне!C25+Клевань!C25+Клесів!C25+Костопіль!C25+Млинів!C25+Остки!C25+Остріг!C25+Рокитне!C25+Рівне!C25+Сарни!C25+Соснівський!C25+РПЗ!C25+Рафалівка!C25+'Дубровиця СЛАП'!C25+'Рокитно СЛАП'!C25</f>
        <v>0.29900000000000004</v>
      </c>
      <c r="D25" s="30">
        <f t="shared" si="7"/>
        <v>71.1904761904762</v>
      </c>
      <c r="E25" s="23">
        <f>Березне!E25+Володимирець!E25+Висоцьк!E25+Дубно!E25+Дубровиця!E25+Зарічне!E25+Клевань!E25+Клесів!E25+Костопіль!E25+Млинів!E25+Остки!E25+Остріг!E25+Рокитне!E25+Рівне!E25+Сарни!E25+Соснівський!E25+РПЗ!E25+Рафалівка!E25+'Дубровиця СЛАП'!E25+'Рокитно СЛАП'!E25</f>
        <v>0.42</v>
      </c>
      <c r="F25" s="27">
        <f>Березне!F25+Володимирець!F25+Висоцьк!F25+Дубно!F25+Дубровиця!F25+Зарічне!F25+Клевань!F25+Клесів!F25+Костопіль!F25+Млинів!F25+Остки!F25+Остріг!F25+Рокитне!F25+Рівне!F25+Сарни!F25+Соснівський!F25+РПЗ!F25+Рафалівка!F25+'Дубровиця СЛАП'!F25+'Рокитно СЛАП'!F25</f>
        <v>0.29900000000000004</v>
      </c>
      <c r="G25" s="30">
        <f>F25/E25*100</f>
        <v>71.1904761904762</v>
      </c>
      <c r="H25" s="23"/>
      <c r="I25" s="27"/>
      <c r="J25" s="27"/>
      <c r="K25" s="23">
        <f>Березне!K25+Володимирець!K25+Висоцьк!K25+Дубно!K25+Дубровиця!K25+Зарічне!K25+Клевань!K25+Клесів!K25+Костопіль!K25+Млинів!K25+Остки!K25+Остріг!K25+Рокитне!K25+Рівне!K25+Сарни!K25+Соснівський!K25+РПЗ!K25+Рафалівка!K25+'Дубровиця СЛАП'!K25+'Рокитно СЛАП'!K25</f>
        <v>0</v>
      </c>
      <c r="L25" s="27">
        <f>Березне!L25+Володимирець!L25+Висоцьк!L25+Дубно!L25+Дубровиця!L25+Зарічне!L25+Клевань!L25+Клесів!L25+Костопіль!L25+Млинів!L25+Остки!L25+Остріг!L25+Рокитне!L25+Рівне!L25+Сарни!L25+Соснівський!L25+РПЗ!L25+Рафалівка!L25+'Дубровиця СЛАП'!L25+'Рокитно СЛАП'!L25</f>
        <v>0</v>
      </c>
      <c r="M25" s="30"/>
      <c r="N25" s="23">
        <f>Березне!N25+Володимирець!N25+Висоцьк!N25+Дубно!N25+Дубровиця!N25+Зарічне!N25+Клевань!N25+Клесів!N25+Костопіль!N25+Млинів!N25+Остки!N25+Остріг!N25+Рокитне!N25+Рівне!N25+Сарни!N25+Соснівський!N25+РПЗ!N25+Рафалівка!N25+'Дубровиця СЛАП'!N25+'Рокитно СЛАП'!N25</f>
        <v>0</v>
      </c>
      <c r="O25" s="27">
        <f>Березне!O25+Володимирець!O25+Висоцьк!O25+Дубно!O25+Дубровиця!O25+Зарічне!O25+Клевань!O25+Клесів!O25+Костопіль!O25+Млинів!O25+Остки!O25+Остріг!O25+Рокитне!O25+Рівне!O25+Сарни!O25+Соснівський!O25+РПЗ!O25+Рафалівка!O25+'Дубровиця СЛАП'!O25+'Рокитно СЛАП'!O25</f>
        <v>0</v>
      </c>
      <c r="P25" s="30"/>
      <c r="Q25" s="23">
        <f>Березне!Q25+Володимирець!Q25+Висоцьк!Q25+Дубно!Q25+Дубровиця!Q25+Зарічне!Q25+Клевань!Q25+Клесів!Q25+Костопіль!Q25+Млинів!Q25+Остки!Q25+Остріг!Q25+Рокитне!Q25+Рівне!Q25+Сарни!Q25+Соснівський!Q25+РПЗ!Q25+Рафалівка!Q25+'Дубровиця СЛАП'!Q25+'Рокитно СЛАП'!Q25</f>
        <v>0</v>
      </c>
      <c r="R25" s="27">
        <f>Березне!R25+Володимирець!R25+Висоцьк!R25+Дубно!R25+Дубровиця!R25+Зарічне!R25+Клевань!R25+Клесів!R25+Костопіль!R25+Млинів!R25+Остки!R25+Остріг!R25+Рокитне!R25+Рівне!R25+Сарни!R25+Соснівський!R25+РПЗ!R25+Рафалівка!R25+'Дубровиця СЛАП'!R25+'Рокитно СЛАП'!R25</f>
        <v>0</v>
      </c>
      <c r="S25" s="30"/>
      <c r="T25" s="23">
        <f>Березне!T25+Володимирець!T25+Висоцьк!T25+Дубно!T25+Дубровиця!T25+Зарічне!T25+Клевань!T25+Клесів!T25+Костопіль!T25+Млинів!T25+Остки!T25+Остріг!T25+Рокитне!T25+Рівне!T25+Сарни!T25+Соснівський!T25+РПЗ!T25+Рафалівка!T25+'Дубровиця СЛАП'!T25+'Рокитно СЛАП'!T25</f>
        <v>0</v>
      </c>
      <c r="U25" s="27">
        <f>Березне!U25+Володимирець!U25+Висоцьк!U25+Дубно!U25+Дубровиця!U25+Зарічне!U25+Клевань!U25+Клесів!U25+Костопіль!U25+Млинів!U25+Остки!U25+Остріг!U25+Рокитне!U25+Рівне!U25+Сарни!U25+Соснівський!U25+РПЗ!U25+Рафалівка!U25+'Дубровиця СЛАП'!U25+'Рокитно СЛАП'!U25</f>
        <v>0</v>
      </c>
      <c r="V25" s="30"/>
      <c r="W25" s="7">
        <f t="shared" si="0"/>
        <v>0</v>
      </c>
      <c r="X25" s="7">
        <f t="shared" si="1"/>
        <v>0</v>
      </c>
      <c r="Y25" s="7"/>
    </row>
    <row r="26" spans="1:25" ht="12.75">
      <c r="A26" s="13" t="s">
        <v>21</v>
      </c>
      <c r="B26" s="23">
        <f>Березне!B26+Володимирець!B26+Висоцьк!B26+Дубно!B26+Дубровиця!B26+Зарічне!B26+Клевань!B26+Клесів!B26+Костопіль!B26+Млинів!B26+Остки!B26+Остріг!B26+Рокитне!B26+Рівне!B26+Сарни!B26+Соснівський!B26+РПЗ!B26+Рафалівка!B26+'Дубровиця СЛАП'!B26+'Рокитно СЛАП'!B26</f>
        <v>0.55</v>
      </c>
      <c r="C26" s="27">
        <f>Березне!C26+Володимирець!C26+Висоцьк!C26+Дубно!C26+Дубровиця!C26+Зарічне!C26+Клевань!C26+Клесів!C26+Костопіль!C26+Млинів!C26+Остки!C26+Остріг!C26+Рокитне!C26+Рівне!C26+Сарни!C26+Соснівський!C26+РПЗ!C26+Рафалівка!C26+'Дубровиця СЛАП'!C26+'Рокитно СЛАП'!C26</f>
        <v>0.649</v>
      </c>
      <c r="D26" s="30">
        <f t="shared" si="7"/>
        <v>118</v>
      </c>
      <c r="E26" s="23">
        <f>Березне!E26+Володимирець!E26+Висоцьк!E26+Дубно!E26+Дубровиця!E26+Зарічне!E26+Клевань!E26+Клесів!E26+Костопіль!E26+Млинів!E26+Остки!E26+Остріг!E26+Рокитне!E26+Рівне!E26+Сарни!E26+Соснівський!E26+РПЗ!E26+Рафалівка!E26+'Дубровиця СЛАП'!E26+'Рокитно СЛАП'!E26</f>
        <v>0.55</v>
      </c>
      <c r="F26" s="27">
        <f>Березне!F26+Володимирець!F26+Висоцьк!F26+Дубно!F26+Дубровиця!F26+Зарічне!F26+Клевань!F26+Клесів!F26+Костопіль!F26+Млинів!F26+Остки!F26+Остріг!F26+Рокитне!F26+Рівне!F26+Сарни!F26+Соснівський!F26+РПЗ!F26+Рафалівка!F26+'Дубровиця СЛАП'!F26+'Рокитно СЛАП'!F26</f>
        <v>0.646</v>
      </c>
      <c r="G26" s="30">
        <f>F26/E26*100</f>
        <v>117.45454545454545</v>
      </c>
      <c r="H26" s="23"/>
      <c r="I26" s="27"/>
      <c r="J26" s="27"/>
      <c r="K26" s="23">
        <f>Березне!K26+Володимирець!K26+Висоцьк!K26+Дубно!K26+Дубровиця!K26+Зарічне!K26+Клевань!K26+Клесів!K26+Костопіль!K26+Млинів!K26+Остки!K26+Остріг!K26+Рокитне!K26+Рівне!K26+Сарни!K26+Соснівський!K26+РПЗ!K26+Рафалівка!K26+'Дубровиця СЛАП'!K26+'Рокитно СЛАП'!K26</f>
        <v>0</v>
      </c>
      <c r="L26" s="27">
        <f>Березне!L26+Володимирець!L26+Висоцьк!L26+Дубно!L26+Дубровиця!L26+Зарічне!L26+Клевань!L26+Клесів!L26+Костопіль!L26+Млинів!L26+Остки!L26+Остріг!L26+Рокитне!L26+Рівне!L26+Сарни!L26+Соснівський!L26+РПЗ!L26+Рафалівка!L26+'Дубровиця СЛАП'!L26+'Рокитно СЛАП'!L26</f>
        <v>0</v>
      </c>
      <c r="M26" s="30"/>
      <c r="N26" s="23">
        <f>Березне!N26+Володимирець!N26+Висоцьк!N26+Дубно!N26+Дубровиця!N26+Зарічне!N26+Клевань!N26+Клесів!N26+Костопіль!N26+Млинів!N26+Остки!N26+Остріг!N26+Рокитне!N26+Рівне!N26+Сарни!N26+Соснівський!N26+РПЗ!N26+Рафалівка!N26+'Дубровиця СЛАП'!N26+'Рокитно СЛАП'!N26</f>
        <v>0</v>
      </c>
      <c r="O26" s="27">
        <f>Березне!O26+Володимирець!O26+Висоцьк!O26+Дубно!O26+Дубровиця!O26+Зарічне!O26+Клевань!O26+Клесів!O26+Костопіль!O26+Млинів!O26+Остки!O26+Остріг!O26+Рокитне!O26+Рівне!O26+Сарни!O26+Соснівський!O26+РПЗ!O26+Рафалівка!O26+'Дубровиця СЛАП'!O26+'Рокитно СЛАП'!O26</f>
        <v>0</v>
      </c>
      <c r="P26" s="30"/>
      <c r="Q26" s="23">
        <f>Березне!Q26+Володимирець!Q26+Висоцьк!Q26+Дубно!Q26+Дубровиця!Q26+Зарічне!Q26+Клевань!Q26+Клесів!Q26+Костопіль!Q26+Млинів!Q26+Остки!Q26+Остріг!Q26+Рокитне!Q26+Рівне!Q26+Сарни!Q26+Соснівський!Q26+РПЗ!Q26+Рафалівка!Q26+'Дубровиця СЛАП'!Q26+'Рокитно СЛАП'!Q26</f>
        <v>0</v>
      </c>
      <c r="R26" s="27">
        <f>Березне!R26+Володимирець!R26+Висоцьк!R26+Дубно!R26+Дубровиця!R26+Зарічне!R26+Клевань!R26+Клесів!R26+Костопіль!R26+Млинів!R26+Остки!R26+Остріг!R26+Рокитне!R26+Рівне!R26+Сарни!R26+Соснівський!R26+РПЗ!R26+Рафалівка!R26+'Дубровиця СЛАП'!R26+'Рокитно СЛАП'!R26</f>
        <v>0</v>
      </c>
      <c r="S26" s="30"/>
      <c r="T26" s="23">
        <f>Березне!T26+Володимирець!T26+Висоцьк!T26+Дубно!T26+Дубровиця!T26+Зарічне!T26+Клевань!T26+Клесів!T26+Костопіль!T26+Млинів!T26+Остки!T26+Остріг!T26+Рокитне!T26+Рівне!T26+Сарни!T26+Соснівський!T26+РПЗ!T26+Рафалівка!T26+'Дубровиця СЛАП'!T26+'Рокитно СЛАП'!T26</f>
        <v>0</v>
      </c>
      <c r="U26" s="27">
        <f>Березне!U26+Володимирець!U26+Висоцьк!U26+Дубно!U26+Дубровиця!U26+Зарічне!U26+Клевань!U26+Клесів!U26+Костопіль!U26+Млинів!U26+Остки!U26+Остріг!U26+Рокитне!U26+Рівне!U26+Сарни!U26+Соснівський!U26+РПЗ!U26+Рафалівка!U26+'Дубровиця СЛАП'!U26+'Рокитно СЛАП'!U26</f>
        <v>0</v>
      </c>
      <c r="V26" s="30"/>
      <c r="W26" s="7">
        <f t="shared" si="0"/>
        <v>0.0030000000000000027</v>
      </c>
      <c r="X26" s="7">
        <f t="shared" si="1"/>
        <v>0</v>
      </c>
      <c r="Y26" s="7"/>
    </row>
    <row r="27" spans="1:25" ht="12.75">
      <c r="A27" s="15" t="s">
        <v>27</v>
      </c>
      <c r="B27" s="23">
        <f>B28+B29</f>
        <v>48.230000000000004</v>
      </c>
      <c r="C27" s="27">
        <f>C28+C29</f>
        <v>50.736</v>
      </c>
      <c r="D27" s="30">
        <f t="shared" si="7"/>
        <v>105.19593613933236</v>
      </c>
      <c r="E27" s="23">
        <f>E28+E29</f>
        <v>0</v>
      </c>
      <c r="F27" s="27">
        <f>F28+F29</f>
        <v>0</v>
      </c>
      <c r="G27" s="30"/>
      <c r="H27" s="23"/>
      <c r="I27" s="27"/>
      <c r="J27" s="27"/>
      <c r="K27" s="23">
        <f>K28+K29</f>
        <v>0</v>
      </c>
      <c r="L27" s="27">
        <f>L28+L29</f>
        <v>0</v>
      </c>
      <c r="M27" s="30"/>
      <c r="N27" s="23"/>
      <c r="O27" s="27"/>
      <c r="P27" s="30"/>
      <c r="Q27" s="23">
        <f>Q28+Q29</f>
        <v>20.269999999999996</v>
      </c>
      <c r="R27" s="27">
        <f>R28+R29</f>
        <v>21.697000000000003</v>
      </c>
      <c r="S27" s="30">
        <f>R27/Q27*100</f>
        <v>107.03996053280713</v>
      </c>
      <c r="T27" s="23">
        <f>T28+T29</f>
        <v>27.96</v>
      </c>
      <c r="U27" s="27">
        <f>U28+U29</f>
        <v>27.603000000000005</v>
      </c>
      <c r="V27" s="30">
        <f>U27/T27*100</f>
        <v>98.72317596566525</v>
      </c>
      <c r="W27" s="7">
        <f t="shared" si="0"/>
        <v>1.4359999999999893</v>
      </c>
      <c r="X27" s="7">
        <f t="shared" si="1"/>
        <v>0</v>
      </c>
      <c r="Y27" s="7"/>
    </row>
    <row r="28" spans="1:25" ht="12.75">
      <c r="A28" s="13" t="s">
        <v>20</v>
      </c>
      <c r="B28" s="23">
        <f>Березне!B28+Володимирець!B28+Висоцьк!B28+Дубно!B28+Дубровиця!B28+Зарічне!B28+Клевань!B28+Клесів!B28+Костопіль!B28+Млинів!B28+Остки!B28+Остріг!B28+Рокитне!B28+Рівне!B28+Сарни!B28+Соснівський!B28+РПЗ!B28+Рафалівка!B28+'Дубровиця СЛАП'!B28+'Рокитно СЛАП'!B28</f>
        <v>23.150000000000006</v>
      </c>
      <c r="C28" s="27">
        <f>Березне!C28+Володимирець!C28+Висоцьк!C28+Дубно!C28+Дубровиця!C28+Зарічне!C28+Клевань!C28+Клесів!C28+Костопіль!C28+Млинів!C28+Остки!C28+Остріг!C28+Рокитне!C28+Рівне!C28+Сарни!C28+Соснівський!C28+РПЗ!C28+Рафалівка!C28+'Дубровиця СЛАП'!C28+'Рокитно СЛАП'!C28</f>
        <v>28.133</v>
      </c>
      <c r="D28" s="30">
        <f t="shared" si="7"/>
        <v>121.52483801295892</v>
      </c>
      <c r="E28" s="23">
        <f>Березне!E28+Володимирець!E28+Висоцьк!E28+Дубно!E28+Дубровиця!E28+Зарічне!E28+Клевань!E28+Клесів!E28+Костопіль!E28+Млинів!E28+Остки!E28+Остріг!E28+Рокитне!E28+Рівне!E28+Сарни!E28+Соснівський!E28+РПЗ!E28+Рафалівка!E28+'Дубровиця СЛАП'!E28+'Рокитно СЛАП'!E28</f>
        <v>0</v>
      </c>
      <c r="F28" s="27">
        <f>Березне!F28+Володимирець!F28+Висоцьк!F28+Дубно!F28+Дубровиця!F28+Зарічне!F28+Клевань!F28+Клесів!F28+Костопіль!F28+Млинів!F28+Остки!F28+Остріг!F28+Рокитне!F28+Рівне!F28+Сарни!F28+Соснівський!F28+РПЗ!F28+Рафалівка!F28+'Дубровиця СЛАП'!F28+'Рокитно СЛАП'!F28</f>
        <v>0</v>
      </c>
      <c r="G28" s="30"/>
      <c r="H28" s="23"/>
      <c r="I28" s="27"/>
      <c r="J28" s="27"/>
      <c r="K28" s="23">
        <f>Березне!K28+Володимирець!K28+Висоцьк!K28+Дубно!K28+Дубровиця!K28+Зарічне!K28+Клевань!K28+Клесів!K28+Костопіль!K28+Млинів!K28+Остки!K28+Остріг!K28+Рокитне!K28+Рівне!K28+Сарни!K28+Соснівський!K28+РПЗ!K28+Рафалівка!K28+'Дубровиця СЛАП'!K28+'Рокитно СЛАП'!K28</f>
        <v>0</v>
      </c>
      <c r="L28" s="27">
        <f>Березне!L28+Володимирець!L28+Висоцьк!L28+Дубно!L28+Дубровиця!L28+Зарічне!L28+Клевань!L28+Клесів!L28+Костопіль!L28+Млинів!L28+Остки!L28+Остріг!L28+Рокитне!L28+Рівне!L28+Сарни!L28+Соснівський!L28+РПЗ!L28+Рафалівка!L28+'Дубровиця СЛАП'!L28+'Рокитно СЛАП'!L28</f>
        <v>0</v>
      </c>
      <c r="M28" s="30"/>
      <c r="N28" s="23">
        <f>Березне!N28+Володимирець!N28+Висоцьк!N28+Дубно!N28+Дубровиця!N28+Зарічне!N28+Клевань!N28+Клесів!N28+Костопіль!N28+Млинів!N28+Остки!N28+Остріг!N28+Рокитне!N28+Рівне!N28+Сарни!N28+Соснівський!N28+РПЗ!N28+Рафалівка!N28+'Дубровиця СЛАП'!N28+'Рокитно СЛАП'!N28</f>
        <v>0</v>
      </c>
      <c r="O28" s="27">
        <f>Березне!O28+Володимирець!O28+Висоцьк!O28+Дубно!O28+Дубровиця!O28+Зарічне!O28+Клевань!O28+Клесів!O28+Костопіль!O28+Млинів!O28+Остки!O28+Остріг!O28+Рокитне!O28+Рівне!O28+Сарни!O28+Соснівський!O28+РПЗ!O28+Рафалівка!O28+'Дубровиця СЛАП'!O28+'Рокитно СЛАП'!O28</f>
        <v>0</v>
      </c>
      <c r="P28" s="30"/>
      <c r="Q28" s="23">
        <f>Березне!Q28+Володимирець!Q28+Висоцьк!Q28+Дубно!Q28+Дубровиця!Q28+Зарічне!Q28+Клевань!Q28+Клесів!Q28+Костопіль!Q28+Млинів!Q28+Остки!Q28+Остріг!Q28+Рокитне!Q28+Рівне!Q28+Сарни!Q28+Соснівський!Q28+РПЗ!Q28+Рафалівка!Q28+'Дубровиця СЛАП'!Q28+'Рокитно СЛАП'!Q28</f>
        <v>9.7</v>
      </c>
      <c r="R28" s="27">
        <f>Березне!R28+Володимирець!R28+Висоцьк!R28+Дубно!R28+Дубровиця!R28+Зарічне!R28+Клевань!R28+Клесів!R28+Костопіль!R28+Млинів!R28+Остки!R28+Остріг!R28+Рокитне!R28+Рівне!R28+Сарни!R28+Соснівський!R28+РПЗ!R28+Рафалівка!R28+'Дубровиця СЛАП'!R28+'Рокитно СЛАП'!R28</f>
        <v>11.361</v>
      </c>
      <c r="S28" s="30">
        <f>R28/Q28*100</f>
        <v>117.1237113402062</v>
      </c>
      <c r="T28" s="23">
        <f>Березне!T28+Володимирець!T28+Висоцьк!T28+Дубно!T28+Дубровиця!T28+Зарічне!T28+Клевань!T28+Клесів!T28+Костопіль!T28+Млинів!T28+Остки!T28+Остріг!T28+Рокитне!T28+Рівне!T28+Сарни!T28+Соснівський!T28+РПЗ!T28+Рафалівка!T28+'Дубровиця СЛАП'!T28+'Рокитно СЛАП'!T28</f>
        <v>13.459999999999997</v>
      </c>
      <c r="U28" s="27">
        <f>Березне!U28+Володимирець!U28+Висоцьк!U28+Дубно!U28+Дубровиця!U28+Зарічне!U28+Клевань!U28+Клесів!U28+Костопіль!U28+Млинів!U28+Остки!U28+Остріг!U28+Рокитне!U28+Рівне!U28+Сарни!U28+Соснівський!U28+РПЗ!U28+Рафалівка!U28+'Дубровиця СЛАП'!U28+'Рокитно СЛАП'!U28</f>
        <v>15.976000000000003</v>
      </c>
      <c r="V28" s="30">
        <f>U28/T28*100</f>
        <v>118.69242199108474</v>
      </c>
      <c r="W28" s="14">
        <f t="shared" si="0"/>
        <v>0.7959999999999958</v>
      </c>
      <c r="X28" s="7">
        <f t="shared" si="1"/>
        <v>-0.009999999999990905</v>
      </c>
      <c r="Y28" s="7"/>
    </row>
    <row r="29" spans="1:25" ht="12.75">
      <c r="A29" s="13" t="s">
        <v>21</v>
      </c>
      <c r="B29" s="23">
        <f>Березне!B29+Володимирець!B29+Висоцьк!B29+Дубно!B29+Дубровиця!B29+Зарічне!B29+Клевань!B29+Клесів!B29+Костопіль!B29+Млинів!B29+Остки!B29+Остріг!B29+Рокитне!B29+Рівне!B29+Сарни!B29+Соснівський!B29+РПЗ!B29+Рафалівка!B29+'Дубровиця СЛАП'!B29+'Рокитно СЛАП'!B29</f>
        <v>25.08</v>
      </c>
      <c r="C29" s="27">
        <f>Березне!C29+Володимирець!C29+Висоцьк!C29+Дубно!C29+Дубровиця!C29+Зарічне!C29+Клевань!C29+Клесів!C29+Костопіль!C29+Млинів!C29+Остки!C29+Остріг!C29+Рокитне!C29+Рівне!C29+Сарни!C29+Соснівський!C29+РПЗ!C29+Рафалівка!C29+'Дубровиця СЛАП'!C29+'Рокитно СЛАП'!C29</f>
        <v>22.602999999999998</v>
      </c>
      <c r="D29" s="30">
        <f t="shared" si="7"/>
        <v>90.12360446570973</v>
      </c>
      <c r="E29" s="23">
        <f>Березне!E29+Володимирець!E29+Висоцьк!E29+Дубно!E29+Дубровиця!E29+Зарічне!E29+Клевань!E29+Клесів!E29+Костопіль!E29+Млинів!E29+Остки!E29+Остріг!E29+Рокитне!E29+Рівне!E29+Сарни!E29+Соснівський!E29+РПЗ!E29+Рафалівка!E29+'Дубровиця СЛАП'!E29+'Рокитно СЛАП'!E29</f>
        <v>0</v>
      </c>
      <c r="F29" s="27">
        <f>Березне!F29+Володимирець!F29+Висоцьк!F29+Дубно!F29+Дубровиця!F29+Зарічне!F29+Клевань!F29+Клесів!F29+Костопіль!F29+Млинів!F29+Остки!F29+Остріг!F29+Рокитне!F29+Рівне!F29+Сарни!F29+Соснівський!F29+РПЗ!F29+Рафалівка!F29+'Дубровиця СЛАП'!F29+'Рокитно СЛАП'!F29</f>
        <v>0</v>
      </c>
      <c r="G29" s="30"/>
      <c r="H29" s="23"/>
      <c r="I29" s="27"/>
      <c r="J29" s="27"/>
      <c r="K29" s="23">
        <f>Березне!K29+Володимирець!K29+Висоцьк!K29+Дубно!K29+Дубровиця!K29+Зарічне!K29+Клевань!K29+Клесів!K29+Костопіль!K29+Млинів!K29+Остки!K29+Остріг!K29+Рокитне!K29+Рівне!K29+Сарни!K29+Соснівський!K29+РПЗ!K29+Рафалівка!K29+'Дубровиця СЛАП'!K29+'Рокитно СЛАП'!K29</f>
        <v>0</v>
      </c>
      <c r="L29" s="27">
        <f>Березне!L29+Володимирець!L29+Висоцьк!L29+Дубно!L29+Дубровиця!L29+Зарічне!L29+Клевань!L29+Клесів!L29+Костопіль!L29+Млинів!L29+Остки!L29+Остріг!L29+Рокитне!L29+Рівне!L29+Сарни!L29+Соснівський!L29+РПЗ!L29+Рафалівка!L29+'Дубровиця СЛАП'!L29+'Рокитно СЛАП'!L29</f>
        <v>0</v>
      </c>
      <c r="M29" s="30"/>
      <c r="N29" s="23">
        <f>Березне!N29+Володимирець!N29+Висоцьк!N29+Дубно!N29+Дубровиця!N29+Зарічне!N29+Клевань!N29+Клесів!N29+Костопіль!N29+Млинів!N29+Остки!N29+Остріг!N29+Рокитне!N29+Рівне!N29+Сарни!N29+Соснівський!N29+РПЗ!N29+Рафалівка!N29+'Дубровиця СЛАП'!N29+'Рокитно СЛАП'!N29</f>
        <v>0</v>
      </c>
      <c r="O29" s="27">
        <f>Березне!O29+Володимирець!O29+Висоцьк!O29+Дубно!O29+Дубровиця!O29+Зарічне!O29+Клевань!O29+Клесів!O29+Костопіль!O29+Млинів!O29+Остки!O29+Остріг!O29+Рокитне!O29+Рівне!O29+Сарни!O29+Соснівський!O29+РПЗ!O29+Рафалівка!O29+'Дубровиця СЛАП'!O29+'Рокитно СЛАП'!O29</f>
        <v>0</v>
      </c>
      <c r="P29" s="30"/>
      <c r="Q29" s="23">
        <f>Березне!Q29+Володимирець!Q29+Висоцьк!Q29+Дубно!Q29+Дубровиця!Q29+Зарічне!Q29+Клевань!Q29+Клесів!Q29+Костопіль!Q29+Млинів!Q29+Остки!Q29+Остріг!Q29+Рокитне!Q29+Рівне!Q29+Сарни!Q29+Соснівський!Q29+РПЗ!Q29+Рафалівка!Q29+'Дубровиця СЛАП'!Q29+'Рокитно СЛАП'!Q29</f>
        <v>10.569999999999999</v>
      </c>
      <c r="R29" s="27">
        <f>Березне!R29+Володимирець!R29+Висоцьк!R29+Дубно!R29+Дубровиця!R29+Зарічне!R29+Клевань!R29+Клесів!R29+Костопіль!R29+Млинів!R29+Остки!R29+Остріг!R29+Рокитне!R29+Рівне!R29+Сарни!R29+Соснівський!R29+РПЗ!R29+Рафалівка!R29+'Дубровиця СЛАП'!R29+'Рокитно СЛАП'!R29</f>
        <v>10.336000000000002</v>
      </c>
      <c r="S29" s="30">
        <f>R29/Q29*100</f>
        <v>97.7861873226112</v>
      </c>
      <c r="T29" s="23">
        <f>Березне!T29+Володимирець!T29+Висоцьк!T29+Дубно!T29+Дубровиця!T29+Зарічне!T29+Клевань!T29+Клесів!T29+Костопіль!T29+Млинів!T29+Остки!T29+Остріг!T29+Рокитне!T29+Рівне!T29+Сарни!T29+Соснівський!T29+РПЗ!T29+Рафалівка!T29+'Дубровиця СЛАП'!T29+'Рокитно СЛАП'!T29</f>
        <v>14.500000000000002</v>
      </c>
      <c r="U29" s="27">
        <f>Березне!U29+Володимирець!U29+Висоцьк!U29+Дубно!U29+Дубровиця!U29+Зарічне!U29+Клевань!U29+Клесів!U29+Костопіль!U29+Млинів!U29+Остки!U29+Остріг!U29+Рокитне!U29+Рівне!U29+Сарни!U29+Соснівський!U29+РПЗ!U29+Рафалівка!U29+'Дубровиця СЛАП'!U29+'Рокитно СЛАП'!U29</f>
        <v>11.627000000000002</v>
      </c>
      <c r="V29" s="30">
        <f>U29/T29*100</f>
        <v>80.18620689655172</v>
      </c>
      <c r="W29" s="14">
        <f t="shared" si="0"/>
        <v>0.6399999999999935</v>
      </c>
      <c r="X29" s="7">
        <f t="shared" si="1"/>
        <v>0.00999999999999801</v>
      </c>
      <c r="Y29" s="7"/>
    </row>
    <row r="30" spans="1:25" ht="12.75">
      <c r="A30" s="16" t="s">
        <v>28</v>
      </c>
      <c r="B30" s="23">
        <f>Березне!B30+Володимирець!B30+Висоцьк!B30+Дубно!B30+Дубровиця!B30+Зарічне!B30+Клевань!B30+Клесів!B30+Костопіль!B30+Млинів!B30+Остки!B30+Остріг!B30+Рокитне!B30+Рівне!B30+Сарни!B30+Соснівський!B30+РПЗ!B30+Рафалівка!B30+'Дубровиця СЛАП'!B30+'Рокитно СЛАП'!B30</f>
        <v>0</v>
      </c>
      <c r="C30" s="27">
        <f>Березне!C30+Володимирець!C30+Висоцьк!C30+Дубно!C30+Дубровиця!C30+Зарічне!C30+Клевань!C30+Клесів!C30+Костопіль!C30+Млинів!C30+Остки!C30+Остріг!C30+Рокитне!C30+Рівне!C30+Сарни!C30+Соснівський!C30+РПЗ!C30+Рафалівка!C30+'Дубровиця СЛАП'!C30+'Рокитно СЛАП'!C30</f>
        <v>0.174</v>
      </c>
      <c r="D30" s="28"/>
      <c r="E30" s="23">
        <f>Березне!E30+Володимирець!E30+Висоцьк!E30+Дубно!E30+Дубровиця!E30+Зарічне!E30+Клевань!E30+Клесів!E30+Костопіль!E30+Млинів!E30+Остки!E30+Остріг!E30+Рокитне!E30+Рівне!E30+Сарни!E30+Соснівський!E30+РПЗ!E30+Рафалівка!E30+'Дубровиця СЛАП'!E30+'Рокитно СЛАП'!E30</f>
        <v>0</v>
      </c>
      <c r="F30" s="27">
        <f>Березне!F30+Володимирець!F30+Висоцьк!F30+Дубно!F30+Дубровиця!F30+Зарічне!F30+Клевань!F30+Клесів!F30+Костопіль!F30+Млинів!F30+Остки!F30+Остріг!F30+Рокитне!F30+Рівне!F30+Сарни!F30+Соснівський!F30+РПЗ!F30+Рафалівка!F30+'Дубровиця СЛАП'!F30+'Рокитно СЛАП'!F30</f>
        <v>0.049</v>
      </c>
      <c r="G30" s="28"/>
      <c r="H30" s="23"/>
      <c r="I30" s="28"/>
      <c r="J30" s="28"/>
      <c r="K30" s="23">
        <f>Березне!K30+Володимирець!K30+Висоцьк!K30+Дубно!K30+Дубровиця!K30+Зарічне!K30+Клевань!K30+Клесів!K30+Костопіль!K30+Млинів!K30+Остки!K30+Остріг!K30+Рокитне!K30+Рівне!K30+Сарни!K30+Соснівський!K30+РПЗ!K30+Рафалівка!K30+'Дубровиця СЛАП'!K30+'Рокитно СЛАП'!K30</f>
        <v>0</v>
      </c>
      <c r="L30" s="27">
        <f>Березне!L30+Володимирець!L30+Висоцьк!L30+Дубно!L30+Дубровиця!L30+Зарічне!L30+Клевань!L30+Клесів!L30+Костопіль!L30+Млинів!L30+Остки!L30+Остріг!L30+Рокитне!L30+Рівне!L30+Сарни!L30+Соснівський!L30+РПЗ!L30+Рафалівка!L30+'Дубровиця СЛАП'!L30+'Рокитно СЛАП'!L30</f>
        <v>0</v>
      </c>
      <c r="M30" s="30"/>
      <c r="N30" s="23">
        <f>Березне!N30+Володимирець!N30+Висоцьк!N30+Дубно!N30+Дубровиця!N30+Зарічне!N30+Клевань!N30+Клесів!N30+Костопіль!N30+Млинів!N30+Остки!N30+Остріг!N30+Рокитне!N30+Рівне!N30+Сарни!N30+Соснівський!N30+РПЗ!N30+Рафалівка!N30+'Дубровиця СЛАП'!N30+'Рокитно СЛАП'!N30</f>
        <v>0</v>
      </c>
      <c r="O30" s="27">
        <f>Березне!O30+Володимирець!O30+Висоцьк!O30+Дубно!O30+Дубровиця!O30+Зарічне!O30+Клевань!O30+Клесів!O30+Костопіль!O30+Млинів!O30+Остки!O30+Остріг!O30+Рокитне!O30+Рівне!O30+Сарни!O30+Соснівський!O30+РПЗ!O30+Рафалівка!O30+'Дубровиця СЛАП'!O30+'Рокитно СЛАП'!O30</f>
        <v>0.008</v>
      </c>
      <c r="P30" s="28"/>
      <c r="Q30" s="23">
        <f>Березне!Q30+Володимирець!Q30+Висоцьк!Q30+Дубно!Q30+Дубровиця!Q30+Зарічне!Q30+Клевань!Q30+Клесів!Q30+Костопіль!Q30+Млинів!Q30+Остки!Q30+Остріг!Q30+Рокитне!Q30+Рівне!Q30+Сарни!Q30+Соснівський!Q30+РПЗ!Q30+Рафалівка!Q30+'Дубровиця СЛАП'!Q30+'Рокитно СЛАП'!Q30</f>
        <v>0</v>
      </c>
      <c r="R30" s="27">
        <f>Березне!R30+Володимирець!R30+Висоцьк!R30+Дубно!R30+Дубровиця!R30+Зарічне!R30+Клевань!R30+Клесів!R30+Костопіль!R30+Млинів!R30+Остки!R30+Остріг!R30+Рокитне!R30+Рівне!R30+Сарни!R30+Соснівський!R30+РПЗ!R30+Рафалівка!R30+'Дубровиця СЛАП'!R30+'Рокитно СЛАП'!R30</f>
        <v>0.068</v>
      </c>
      <c r="S30" s="28"/>
      <c r="T30" s="23">
        <f>Березне!T30+Володимирець!T30+Висоцьк!T30+Дубно!T30+Дубровиця!T30+Зарічне!T30+Клевань!T30+Клесів!T30+Костопіль!T30+Млинів!T30+Остки!T30+Остріг!T30+Рокитне!T30+Рівне!T30+Сарни!T30+Соснівський!T30+РПЗ!T30+Рафалівка!T30+'Дубровиця СЛАП'!T30+'Рокитно СЛАП'!T30</f>
        <v>0</v>
      </c>
      <c r="U30" s="27">
        <f>Березне!U30+Володимирець!U30+Висоцьк!U30+Дубно!U30+Дубровиця!U30+Зарічне!U30+Клевань!U30+Клесів!U30+Костопіль!U30+Млинів!U30+Остки!U30+Остріг!U30+Рокитне!U30+Рівне!U30+Сарни!U30+Соснівський!U30+РПЗ!U30+Рафалівка!U30+'Дубровиця СЛАП'!U30+'Рокитно СЛАП'!U30</f>
        <v>0.012</v>
      </c>
      <c r="V30" s="28"/>
      <c r="W30" s="7">
        <f t="shared" si="0"/>
        <v>0.03699999999999999</v>
      </c>
      <c r="X30" s="7">
        <f t="shared" si="1"/>
        <v>0</v>
      </c>
      <c r="Y30" s="7"/>
    </row>
    <row r="31" spans="1:24" ht="12.75" customHeight="1">
      <c r="A31" s="38" t="s">
        <v>35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7">
        <f t="shared" si="0"/>
        <v>0</v>
      </c>
      <c r="X31" s="7">
        <f t="shared" si="1"/>
        <v>0</v>
      </c>
    </row>
    <row r="32" spans="1:24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7">
        <f t="shared" si="0"/>
        <v>0</v>
      </c>
      <c r="X32" s="7">
        <f t="shared" si="1"/>
        <v>0</v>
      </c>
    </row>
    <row r="33" spans="2:24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7">
        <f t="shared" si="0"/>
        <v>0</v>
      </c>
      <c r="X33" s="7">
        <f t="shared" si="1"/>
        <v>0</v>
      </c>
    </row>
    <row r="34" spans="1:24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7">
        <f t="shared" si="0"/>
        <v>0</v>
      </c>
      <c r="X34" s="7" t="e">
        <f t="shared" si="1"/>
        <v>#VALUE!</v>
      </c>
    </row>
    <row r="35" spans="1:24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7">
        <f t="shared" si="0"/>
        <v>0</v>
      </c>
      <c r="X35" s="7" t="e">
        <f t="shared" si="1"/>
        <v>#VALUE!</v>
      </c>
    </row>
    <row r="36" spans="1:24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7" t="e">
        <f t="shared" si="0"/>
        <v>#VALUE!</v>
      </c>
      <c r="X36" s="7" t="e">
        <f t="shared" si="1"/>
        <v>#VALUE!</v>
      </c>
    </row>
    <row r="37" spans="1:24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7">
        <f t="shared" si="0"/>
        <v>0</v>
      </c>
      <c r="X37" s="7">
        <f t="shared" si="1"/>
        <v>0</v>
      </c>
    </row>
    <row r="38" spans="1:25" ht="12.75">
      <c r="A38" s="31" t="s">
        <v>14</v>
      </c>
      <c r="B38" s="23">
        <f>B40+B42+B43+B59</f>
        <v>567</v>
      </c>
      <c r="C38" s="26">
        <f>C40+C42+C43+C59</f>
        <v>658.84</v>
      </c>
      <c r="D38" s="30">
        <f>C38/B38*100</f>
        <v>116.19753086419753</v>
      </c>
      <c r="E38" s="23">
        <f>E40+E42+E43+E59</f>
        <v>21.56</v>
      </c>
      <c r="F38" s="27">
        <f>F40+F42+F43+F59</f>
        <v>15.432999999999998</v>
      </c>
      <c r="G38" s="30">
        <f>F38/E38*100</f>
        <v>71.58163265306122</v>
      </c>
      <c r="H38" s="23"/>
      <c r="I38" s="27"/>
      <c r="J38" s="27"/>
      <c r="K38" s="23">
        <f>K40+K42+K43+K59</f>
        <v>2.6</v>
      </c>
      <c r="L38" s="27">
        <f>L40+L42+L43+L59</f>
        <v>2.77</v>
      </c>
      <c r="M38" s="30">
        <f>L38/K38*100</f>
        <v>106.53846153846153</v>
      </c>
      <c r="N38" s="23">
        <f>N40+N42+N43+N59</f>
        <v>470.75</v>
      </c>
      <c r="O38" s="26">
        <f>O40+O42+O43+O59</f>
        <v>598.379</v>
      </c>
      <c r="P38" s="30">
        <f>O38/N38*100</f>
        <v>127.11184280403612</v>
      </c>
      <c r="Q38" s="23">
        <f>Q40+Q42+Q43+Q59</f>
        <v>26.21</v>
      </c>
      <c r="R38" s="27">
        <f>R40+R42+R43+R59</f>
        <v>17.166</v>
      </c>
      <c r="S38" s="30">
        <f>R38/Q38*100</f>
        <v>65.49408622663105</v>
      </c>
      <c r="T38" s="23">
        <f>T40+T42+T43+T59</f>
        <v>16.369999999999997</v>
      </c>
      <c r="U38" s="27">
        <f>U40+U42+U43+U59</f>
        <v>6.12</v>
      </c>
      <c r="V38" s="30">
        <f>U38/T38*100</f>
        <v>37.38546120952964</v>
      </c>
      <c r="W38" s="7">
        <f t="shared" si="0"/>
        <v>18.972000000000037</v>
      </c>
      <c r="X38" s="7">
        <f t="shared" si="1"/>
        <v>29.510000000000034</v>
      </c>
      <c r="Y38" s="7"/>
    </row>
    <row r="39" spans="1:25" ht="12.75">
      <c r="A39" s="32"/>
      <c r="B39" s="23"/>
      <c r="C39" s="26"/>
      <c r="D39" s="30"/>
      <c r="E39" s="23"/>
      <c r="F39" s="27"/>
      <c r="G39" s="30"/>
      <c r="H39" s="23"/>
      <c r="I39" s="27"/>
      <c r="J39" s="27"/>
      <c r="K39" s="23"/>
      <c r="L39" s="27"/>
      <c r="M39" s="30"/>
      <c r="N39" s="23"/>
      <c r="O39" s="26"/>
      <c r="P39" s="30"/>
      <c r="Q39" s="23"/>
      <c r="R39" s="27"/>
      <c r="S39" s="30"/>
      <c r="T39" s="23"/>
      <c r="U39" s="27"/>
      <c r="V39" s="30"/>
      <c r="W39" s="7">
        <f t="shared" si="0"/>
        <v>0</v>
      </c>
      <c r="X39" s="7">
        <f t="shared" si="1"/>
        <v>0</v>
      </c>
      <c r="Y39" s="7"/>
    </row>
    <row r="40" spans="1:25" ht="12.75">
      <c r="A40" s="33" t="s">
        <v>15</v>
      </c>
      <c r="B40" s="23">
        <f>B46+B50+B51+B52+B53+B56</f>
        <v>275.52</v>
      </c>
      <c r="C40" s="26">
        <f>C46+C50+C51+C52+C53+C56</f>
        <v>320.45200000000006</v>
      </c>
      <c r="D40" s="30">
        <f>C40/B40*100</f>
        <v>116.30807200929154</v>
      </c>
      <c r="E40" s="23">
        <f>E46+E50+E51+E52+E53+E56</f>
        <v>4.77</v>
      </c>
      <c r="F40" s="27">
        <f>F46+F50+F51+F52+F53+F56</f>
        <v>4.024</v>
      </c>
      <c r="G40" s="30">
        <f>F40/E40*100</f>
        <v>84.36058700209644</v>
      </c>
      <c r="H40" s="23"/>
      <c r="I40" s="27"/>
      <c r="J40" s="27"/>
      <c r="K40" s="23">
        <f>K46+K50+K51+K52+K53+K56</f>
        <v>0.93</v>
      </c>
      <c r="L40" s="27">
        <f>L46+L50+L51+L52+L53+L56</f>
        <v>0.21600000000000003</v>
      </c>
      <c r="M40" s="30">
        <f>L40/K40*100</f>
        <v>23.225806451612904</v>
      </c>
      <c r="N40" s="23">
        <f>N46+N50+N51+N52+N53+N56</f>
        <v>244.95000000000005</v>
      </c>
      <c r="O40" s="26">
        <f>O46+O50+O51+O52+O53+O56</f>
        <v>310.18100000000004</v>
      </c>
      <c r="P40" s="30">
        <f>O40/N40*100</f>
        <v>126.63033272096345</v>
      </c>
      <c r="Q40" s="23">
        <f>Q46+Q50+Q51+Q52+Q53+Q56</f>
        <v>8.559999999999999</v>
      </c>
      <c r="R40" s="27">
        <f>R46+R50+R51+R52+R53+R56</f>
        <v>2.7079999999999997</v>
      </c>
      <c r="S40" s="30">
        <f>R40/Q40*100</f>
        <v>31.63551401869159</v>
      </c>
      <c r="T40" s="23">
        <f>T46+T50+T51+T52+T53+T56</f>
        <v>8.75</v>
      </c>
      <c r="U40" s="27">
        <f>U46+U50+U51+U52+U53+U56</f>
        <v>2.274</v>
      </c>
      <c r="V40" s="30">
        <f>U40/T40*100</f>
        <v>25.988571428571426</v>
      </c>
      <c r="W40" s="7">
        <f t="shared" si="0"/>
        <v>1.0490000000000061</v>
      </c>
      <c r="X40" s="7">
        <f t="shared" si="1"/>
        <v>7.559999999999949</v>
      </c>
      <c r="Y40" s="7"/>
    </row>
    <row r="41" spans="1:25" ht="15" customHeight="1">
      <c r="A41" s="33"/>
      <c r="B41" s="23"/>
      <c r="C41" s="26"/>
      <c r="D41" s="30"/>
      <c r="E41" s="23"/>
      <c r="F41" s="27"/>
      <c r="G41" s="30"/>
      <c r="H41" s="23"/>
      <c r="I41" s="27"/>
      <c r="J41" s="27"/>
      <c r="K41" s="23"/>
      <c r="L41" s="27"/>
      <c r="M41" s="30"/>
      <c r="N41" s="23"/>
      <c r="O41" s="26"/>
      <c r="P41" s="30"/>
      <c r="Q41" s="23"/>
      <c r="R41" s="27"/>
      <c r="S41" s="30"/>
      <c r="T41" s="23"/>
      <c r="U41" s="27"/>
      <c r="V41" s="30"/>
      <c r="W41" s="7">
        <f t="shared" si="0"/>
        <v>0</v>
      </c>
      <c r="X41" s="7">
        <f t="shared" si="1"/>
        <v>0</v>
      </c>
      <c r="Y41" s="7"/>
    </row>
    <row r="42" spans="1:25" ht="12.75">
      <c r="A42" s="33" t="s">
        <v>16</v>
      </c>
      <c r="B42" s="23">
        <f>Березне!B42+Володимирець!B42+Висоцьк!B42+Дубно!B42+Дубровиця!B42+Зарічне!B42+Клевань!B42+Клесів!B42+Костопіль!B42+Млинів!B42+Остки!B42+Остріг!B42+Рокитне!B42+Рівне!B42+Сарни!B42+Соснівський!B42+РПЗ!B42+Рафалівка!B42+'Дубровиця СЛАП'!B42+'Рокитно СЛАП'!B42</f>
        <v>141.49</v>
      </c>
      <c r="C42" s="27">
        <f>Березне!C42+Володимирець!C42+Висоцьк!C42+Дубно!C42+Дубровиця!C42+Зарічне!C42+Клевань!C42+Клесів!C42+Костопіль!C42+Млинів!C42+Остки!C42+Остріг!C42+Рокитне!C42+Рівне!C42+Сарни!C42+Соснівський!C42+РПЗ!C42+Рафалівка!C42+'Дубровиця СЛАП'!C42+'Рокитно СЛАП'!C42</f>
        <v>138.503</v>
      </c>
      <c r="D42" s="30">
        <f>C42/B42*100</f>
        <v>97.8888967418192</v>
      </c>
      <c r="E42" s="23">
        <f>Березне!E42+Володимирець!E42+Висоцьк!E42+Дубно!E42+Дубровиця!E42+Зарічне!E42+Клевань!E42+Клесів!E42+Костопіль!E42+Млинів!E42+Остки!E42+Остріг!E42+Рокитне!E42+Рівне!E42+Сарни!E42+Соснівський!E42+РПЗ!E42+Рафалівка!E42+'Дубровиця СЛАП'!E42+'Рокитно СЛАП'!E42</f>
        <v>5.769999999999999</v>
      </c>
      <c r="F42" s="27">
        <f>Березне!F42+Володимирець!F42+Висоцьк!F42+Дубно!F42+Дубровиця!F42+Зарічне!F42+Клевань!F42+Клесів!F42+Костопіль!F42+Млинів!F42+Остки!F42+Остріг!F42+Рокитне!F42+Рівне!F42+Сарни!F42+Соснівський!F42+РПЗ!F42+Рафалівка!F42+'Дубровиця СЛАП'!F42+'Рокитно СЛАП'!F42</f>
        <v>3.968</v>
      </c>
      <c r="G42" s="30">
        <f>F42/E42*100</f>
        <v>68.76949740034664</v>
      </c>
      <c r="H42" s="23"/>
      <c r="I42" s="27"/>
      <c r="J42" s="27"/>
      <c r="K42" s="23">
        <f>Березне!K42+Володимирець!K42+Висоцьк!K42+Дубно!K42+Дубровиця!K42+Зарічне!K42+Клевань!K42+Клесів!K42+Костопіль!K42+Млинів!K42+Остки!K42+Остріг!K42+Рокитне!K42+Рівне!K42+Сарни!K42+Соснівський!K42+РПЗ!K42+Рафалівка!K42+'Дубровиця СЛАП'!K42+'Рокитно СЛАП'!K42</f>
        <v>1.13</v>
      </c>
      <c r="L42" s="27">
        <f>Березне!L42+Володимирець!L42+Висоцьк!L42+Дубно!L42+Дубровиця!L42+Зарічне!L42+Клевань!L42+Клесів!L42+Костопіль!L42+Млинів!L42+Остки!L42+Остріг!L42+Рокитне!L42+Рівне!L42+Сарни!L42+Соснівський!L42+РПЗ!L42+Рафалівка!L42+'Дубровиця СЛАП'!L42+'Рокитно СЛАП'!L42</f>
        <v>0.677</v>
      </c>
      <c r="M42" s="30"/>
      <c r="N42" s="23">
        <f>Березне!N42+Володимирець!N42+Висоцьк!N42+Дубно!N42+Дубровиця!N42+Зарічне!N42+Клевань!N42+Клесів!N42+Костопіль!N42+Млинів!N42+Остки!N42+Остріг!N42+Рокитне!N42+Рівне!N42+Сарни!N42+Соснівський!N42+РПЗ!N42+Рафалівка!N42+'Дубровиця СЛАП'!N42+'Рокитно СЛАП'!N42</f>
        <v>112.20999999999998</v>
      </c>
      <c r="O42" s="27">
        <f>Березне!O42+Володимирець!O42+Висоцьк!O42+Дубно!O42+Дубровиця!O42+Зарічне!O42+Клевань!O42+Клесів!O42+Костопіль!O42+Млинів!O42+Остки!O42+Остріг!O42+Рокитне!O42+Рівне!O42+Сарни!O42+Соснівський!O42+РПЗ!O42+Рафалівка!O42+'Дубровиця СЛАП'!O42+'Рокитно СЛАП'!O42</f>
        <v>121.667</v>
      </c>
      <c r="P42" s="30">
        <f>O42/N42*100</f>
        <v>108.4279475982533</v>
      </c>
      <c r="Q42" s="23">
        <f>Березне!Q42+Володимирець!Q42+Висоцьк!Q42+Дубно!Q42+Дубровиця!Q42+Зарічне!Q42+Клевань!Q42+Клесів!Q42+Костопіль!Q42+Млинів!Q42+Остки!Q42+Остріг!Q42+Рокитне!Q42+Рівне!Q42+Сарни!Q42+Соснівський!Q42+РПЗ!Q42+Рафалівка!Q42+'Дубровиця СЛАП'!Q42+'Рокитно СЛАП'!Q42</f>
        <v>6.659999999999999</v>
      </c>
      <c r="R42" s="27">
        <f>Березне!R42+Володимирець!R42+Висоцьк!R42+Дубно!R42+Дубровиця!R42+Зарічне!R42+Клевань!R42+Клесів!R42+Костопіль!R42+Млинів!R42+Остки!R42+Остріг!R42+Рокитне!R42+Рівне!R42+Сарни!R42+Соснівський!R42+РПЗ!R42+Рафалівка!R42+'Дубровиця СЛАП'!R42+'Рокитно СЛАП'!R42</f>
        <v>1.9429999999999998</v>
      </c>
      <c r="S42" s="30">
        <f>R42/Q42*100</f>
        <v>29.174174174174173</v>
      </c>
      <c r="T42" s="23">
        <f>Березне!T42+Володимирець!T42+Висоцьк!T42+Дубно!T42+Дубровиця!T42+Зарічне!T42+Клевань!T42+Клесів!T42+Костопіль!T42+Млинів!T42+Остки!T42+Остріг!T42+Рокитне!T42+Рівне!T42+Сарни!T42+Соснівський!T42+РПЗ!T42+Рафалівка!T42+'Дубровиця СЛАП'!T42+'Рокитно СЛАП'!T42</f>
        <v>3.36</v>
      </c>
      <c r="U42" s="27">
        <f>Березне!U42+Володимирець!U42+Висоцьк!U42+Дубно!U42+Дубровиця!U42+Зарічне!U42+Клевань!U42+Клесів!U42+Костопіль!U42+Млинів!U42+Остки!U42+Остріг!U42+Рокитне!U42+Рівне!U42+Сарни!U42+Соснівський!U42+РПЗ!U42+Рафалівка!U42+'Дубровиця СЛАП'!U42+'Рокитно СЛАП'!U42</f>
        <v>1.407</v>
      </c>
      <c r="V42" s="30">
        <f>U42/T42*100</f>
        <v>41.875</v>
      </c>
      <c r="W42" s="7">
        <f t="shared" si="0"/>
        <v>8.841000000000003</v>
      </c>
      <c r="X42" s="7">
        <f t="shared" si="1"/>
        <v>12.360000000000024</v>
      </c>
      <c r="Y42" s="7"/>
    </row>
    <row r="43" spans="1:25" ht="12.75">
      <c r="A43" s="10" t="s">
        <v>17</v>
      </c>
      <c r="B43" s="23">
        <f>Березне!B43+Володимирець!B43+Висоцьк!B43+Дубно!B43+Дубровиця!B43+Зарічне!B43+Клевань!B43+Клесів!B43+Костопіль!B43+Млинів!B43+Остки!B43+Остріг!B43+Рокитне!B43+Рівне!B43+Сарни!B43+Соснівський!B43+РПЗ!B43+Рафалівка!B43+'Дубровиця СЛАП'!B43+'Рокитно СЛАП'!B43</f>
        <v>149.99000000000004</v>
      </c>
      <c r="C43" s="27">
        <f>Березне!C43+Володимирець!C43+Висоцьк!C43+Дубно!C43+Дубровиця!C43+Зарічне!C43+Клевань!C43+Клесів!C43+Костопіль!C43+Млинів!C43+Остки!C43+Остріг!C43+Рокитне!C43+Рівне!C43+Сарни!C43+Соснівський!C43+РПЗ!C43+Рафалівка!C43+'Дубровиця СЛАП'!C43+'Рокитно СЛАП'!C43</f>
        <v>197.66700000000003</v>
      </c>
      <c r="D43" s="30">
        <f>C43/B43*100</f>
        <v>131.78678578571902</v>
      </c>
      <c r="E43" s="23">
        <f>Березне!E43+Володимирець!E43+Висоцьк!E43+Дубно!E43+Дубровиця!E43+Зарічне!E43+Клевань!E43+Клесів!E43+Костопіль!E43+Млинів!E43+Остки!E43+Остріг!E43+Рокитне!E43+Рівне!E43+Сарни!E43+Соснівський!E43+РПЗ!E43+Рафалівка!E43+'Дубровиця СЛАП'!E43+'Рокитно СЛАП'!E43</f>
        <v>11.02</v>
      </c>
      <c r="F43" s="27">
        <f>Березне!F43+Володимирець!F43+Висоцьк!F43+Дубно!F43+Дубровиця!F43+Зарічне!F43+Клевань!F43+Клесів!F43+Костопіль!F43+Млинів!F43+Остки!F43+Остріг!F43+Рокитне!F43+Рівне!F43+Сарни!F43+Соснівський!F43+РПЗ!F43+Рафалівка!F43+'Дубровиця СЛАП'!F43+'Рокитно СЛАП'!F43</f>
        <v>7.417</v>
      </c>
      <c r="G43" s="30">
        <f>F43/E43*100</f>
        <v>67.30490018148821</v>
      </c>
      <c r="H43" s="23"/>
      <c r="I43" s="27"/>
      <c r="J43" s="27"/>
      <c r="K43" s="23">
        <f>Березне!K43+Володимирець!K43+Висоцьк!K43+Дубно!K43+Дубровиця!K43+Зарічне!K43+Клевань!K43+Клесів!K43+Костопіль!K43+Млинів!K43+Остки!K43+Остріг!K43+Рокитне!K43+Рівне!K43+Сарни!K43+Соснівський!K43+РПЗ!K43+Рафалівка!K43+'Дубровиця СЛАП'!K43+'Рокитно СЛАП'!K43</f>
        <v>0.54</v>
      </c>
      <c r="L43" s="27">
        <f>Березне!L43+Володимирець!L43+Висоцьк!L43+Дубно!L43+Дубровиця!L43+Зарічне!L43+Клевань!L43+Клесів!L43+Костопіль!L43+Млинів!L43+Остки!L43+Остріг!L43+Рокитне!L43+Рівне!L43+Сарни!L43+Соснівський!L43+РПЗ!L43+Рафалівка!L43+'Дубровиця СЛАП'!L43+'Рокитно СЛАП'!L43</f>
        <v>1.877</v>
      </c>
      <c r="M43" s="30">
        <f>L43/K43*100</f>
        <v>347.5925925925926</v>
      </c>
      <c r="N43" s="23">
        <f>Березне!N43+Володимирець!N43+Висоцьк!N43+Дубно!N43+Дубровиця!N43+Зарічне!N43+Клевань!N43+Клесів!N43+Костопіль!N43+Млинів!N43+Остки!N43+Остріг!N43+Рокитне!N43+Рівне!N43+Сарни!N43+Соснівський!N43+РПЗ!N43+Рафалівка!N43+'Дубровиця СЛАП'!N43+'Рокитно СЛАП'!N43</f>
        <v>113.58999999999999</v>
      </c>
      <c r="O43" s="27">
        <f>Березне!O43+Володимирець!O43+Висоцьк!O43+Дубно!O43+Дубровиця!O43+Зарічне!O43+Клевань!O43+Клесів!O43+Костопіль!O43+Млинів!O43+Остки!O43+Остріг!O43+Рокитне!O43+Рівне!O43+Сарни!O43+Соснівський!O43+РПЗ!O43+Рафалівка!O43+'Дубровиця СЛАП'!O43+'Рокитно СЛАП'!O43</f>
        <v>164.49299999999997</v>
      </c>
      <c r="P43" s="30">
        <f>O43/N43*100</f>
        <v>144.81292367285852</v>
      </c>
      <c r="Q43" s="23">
        <f>Березне!Q43+Володимирець!Q43+Висоцьк!Q43+Дубно!Q43+Дубровиця!Q43+Зарічне!Q43+Клевань!Q43+Клесів!Q43+Костопіль!Q43+Млинів!Q43+Остки!Q43+Остріг!Q43+Рокитне!Q43+Рівне!Q43+Сарни!Q43+Соснівський!Q43+РПЗ!Q43+Рафалівка!Q43+'Дубровиця СЛАП'!Q43+'Рокитно СЛАП'!Q43</f>
        <v>10.99</v>
      </c>
      <c r="R43" s="27">
        <f>Березне!R43+Володимирець!R43+Висоцьк!R43+Дубно!R43+Дубровиця!R43+Зарічне!R43+Клевань!R43+Клесів!R43+Костопіль!R43+Млинів!R43+Остки!R43+Остріг!R43+Рокитне!R43+Рівне!R43+Сарни!R43+Соснівський!R43+РПЗ!R43+Рафалівка!R43+'Дубровиця СЛАП'!R43+'Рокитно СЛАП'!R43</f>
        <v>12.401</v>
      </c>
      <c r="S43" s="30">
        <f>R43/Q43*100</f>
        <v>112.83894449499545</v>
      </c>
      <c r="T43" s="23">
        <f>Березне!T43+Володимирець!T43+Висоцьк!T43+Дубно!T43+Дубровиця!T43+Зарічне!T43+Клевань!T43+Клесів!T43+Костопіль!T43+Млинів!T43+Остки!T43+Остріг!T43+Рокитне!T43+Рівне!T43+Сарни!T43+Соснівський!T43+РПЗ!T43+Рафалівка!T43+'Дубровиця СЛАП'!T43+'Рокитно СЛАП'!T43</f>
        <v>4.26</v>
      </c>
      <c r="U43" s="27">
        <f>Березне!U43+Володимирець!U43+Висоцьк!U43+Дубно!U43+Дубровиця!U43+Зарічне!U43+Клевань!U43+Клесів!U43+Костопіль!U43+Млинів!U43+Остки!U43+Остріг!U43+Рокитне!U43+Рівне!U43+Сарни!U43+Соснівський!U43+РПЗ!U43+Рафалівка!U43+'Дубровиця СЛАП'!U43+'Рокитно СЛАП'!U43</f>
        <v>2.42</v>
      </c>
      <c r="V43" s="30">
        <f>U43/T43*100</f>
        <v>56.8075117370892</v>
      </c>
      <c r="W43" s="7">
        <f t="shared" si="0"/>
        <v>9.059000000000053</v>
      </c>
      <c r="X43" s="7">
        <f t="shared" si="1"/>
        <v>9.590000000000046</v>
      </c>
      <c r="Y43" s="7"/>
    </row>
    <row r="44" spans="1:25" ht="12" customHeight="1">
      <c r="A44" s="34"/>
      <c r="B44" s="23"/>
      <c r="C44" s="26"/>
      <c r="D44" s="30"/>
      <c r="E44" s="23"/>
      <c r="F44" s="27"/>
      <c r="G44" s="30"/>
      <c r="H44" s="23"/>
      <c r="I44" s="27"/>
      <c r="J44" s="27"/>
      <c r="K44" s="23"/>
      <c r="L44" s="27"/>
      <c r="M44" s="30"/>
      <c r="N44" s="23"/>
      <c r="O44" s="26"/>
      <c r="P44" s="30"/>
      <c r="Q44" s="23"/>
      <c r="R44" s="27"/>
      <c r="S44" s="30"/>
      <c r="T44" s="23"/>
      <c r="U44" s="27"/>
      <c r="V44" s="30"/>
      <c r="W44" s="7">
        <f t="shared" si="0"/>
        <v>0</v>
      </c>
      <c r="X44" s="7">
        <f t="shared" si="1"/>
        <v>0</v>
      </c>
      <c r="Y44" s="7"/>
    </row>
    <row r="45" spans="1:25" ht="12.75">
      <c r="A45" s="12" t="s">
        <v>18</v>
      </c>
      <c r="B45" s="23"/>
      <c r="C45" s="26"/>
      <c r="D45" s="30"/>
      <c r="E45" s="23"/>
      <c r="F45" s="27"/>
      <c r="G45" s="30"/>
      <c r="H45" s="23"/>
      <c r="I45" s="27"/>
      <c r="J45" s="27"/>
      <c r="K45" s="23"/>
      <c r="L45" s="27"/>
      <c r="M45" s="30"/>
      <c r="N45" s="23"/>
      <c r="O45" s="26"/>
      <c r="P45" s="30"/>
      <c r="Q45" s="23"/>
      <c r="R45" s="27"/>
      <c r="S45" s="30"/>
      <c r="T45" s="23"/>
      <c r="U45" s="27"/>
      <c r="V45" s="30"/>
      <c r="W45" s="7">
        <f t="shared" si="0"/>
        <v>0</v>
      </c>
      <c r="X45" s="7">
        <f t="shared" si="1"/>
        <v>0</v>
      </c>
      <c r="Y45" s="7"/>
    </row>
    <row r="46" spans="1:25" ht="12.75">
      <c r="A46" s="13" t="s">
        <v>19</v>
      </c>
      <c r="B46" s="23">
        <f>B47+B48+B49</f>
        <v>145.11</v>
      </c>
      <c r="C46" s="26">
        <f>C47+C48+C49</f>
        <v>124.14900000000003</v>
      </c>
      <c r="D46" s="30">
        <f aca="true" t="shared" si="8" ref="D46:D51">C46/B46*100</f>
        <v>85.55509613396734</v>
      </c>
      <c r="E46" s="23">
        <f>E47+E48+E49</f>
        <v>2.919999999999999</v>
      </c>
      <c r="F46" s="27">
        <f>F47+F48+F49</f>
        <v>3.2720000000000002</v>
      </c>
      <c r="G46" s="30">
        <f>F46/E46*100</f>
        <v>112.05479452054799</v>
      </c>
      <c r="H46" s="23"/>
      <c r="I46" s="27"/>
      <c r="J46" s="27"/>
      <c r="K46" s="23">
        <f>K47+K48+K49</f>
        <v>0.30000000000000004</v>
      </c>
      <c r="L46" s="27">
        <f>L47+L48+L49</f>
        <v>0.21600000000000003</v>
      </c>
      <c r="M46" s="30"/>
      <c r="N46" s="23">
        <f>N47+N48+N49</f>
        <v>136.9</v>
      </c>
      <c r="O46" s="26">
        <f>O47+O48+O49</f>
        <v>120.30000000000001</v>
      </c>
      <c r="P46" s="30">
        <f aca="true" t="shared" si="9" ref="P46:P51">O46/N46*100</f>
        <v>87.87436084733382</v>
      </c>
      <c r="Q46" s="23">
        <f>Q47+Q48+Q49</f>
        <v>2.71</v>
      </c>
      <c r="R46" s="27">
        <f>R47+R48+R49</f>
        <v>0.066</v>
      </c>
      <c r="S46" s="30">
        <f>R46/Q46*100</f>
        <v>2.4354243542435428</v>
      </c>
      <c r="T46" s="23">
        <f>T47+T48+T49</f>
        <v>0.78</v>
      </c>
      <c r="U46" s="27">
        <f>U47+U48+U49</f>
        <v>0.03</v>
      </c>
      <c r="V46" s="30">
        <f>U46/T46*100</f>
        <v>3.846153846153846</v>
      </c>
      <c r="W46" s="14">
        <f t="shared" si="0"/>
        <v>0.26500000000001844</v>
      </c>
      <c r="X46" s="7">
        <f t="shared" si="1"/>
        <v>1.500000000000009</v>
      </c>
      <c r="Y46" s="7"/>
    </row>
    <row r="47" spans="1:25" ht="12.75">
      <c r="A47" s="13" t="s">
        <v>20</v>
      </c>
      <c r="B47" s="23">
        <f>Березне!B47+Володимирець!B47+Висоцьк!B47+Дубно!B47+Дубровиця!B47+Зарічне!B47+Клевань!B47+Клесів!B47+Костопіль!B47+Млинів!B47+Остки!B47+Остріг!B47+Рокитне!B47+Рівне!B47+Сарни!B47+Соснівський!B47+РПЗ!B47+Рафалівка!B47+'Дубровиця СЛАП'!B47+'Рокитно СЛАП'!B47</f>
        <v>26.239999999999995</v>
      </c>
      <c r="C47" s="27">
        <f>Березне!C47+Володимирець!C47+Висоцьк!C47+Дубно!C47+Дубровиця!C47+Зарічне!C47+Клевань!C47+Клесів!C47+Костопіль!C47+Млинів!C47+Остки!C47+Остріг!C47+Рокитне!C47+Рівне!C47+Сарни!C47+Соснівський!C47+РПЗ!C47+Рафалівка!C47+'Дубровиця СЛАП'!C47+'Рокитно СЛАП'!C47</f>
        <v>13.436</v>
      </c>
      <c r="D47" s="30">
        <f t="shared" si="8"/>
        <v>51.20426829268294</v>
      </c>
      <c r="E47" s="23">
        <f>Березне!E47+Володимирець!E47+Висоцьк!E47+Дубно!E47+Дубровиця!E47+Зарічне!E47+Клевань!E47+Клесів!E47+Костопіль!E47+Млинів!E47+Остки!E47+Остріг!E47+Рокитне!E47+Рівне!E47+Сарни!E47+Соснівський!E47+РПЗ!E47+Рафалівка!E47+'Дубровиця СЛАП'!E47+'Рокитно СЛАП'!E47</f>
        <v>0.09</v>
      </c>
      <c r="F47" s="27">
        <f>Березне!F47+Володимирець!F47+Висоцьк!F47+Дубно!F47+Дубровиця!F47+Зарічне!F47+Клевань!F47+Клесів!F47+Костопіль!F47+Млинів!F47+Остки!F47+Остріг!F47+Рокитне!F47+Рівне!F47+Сарни!F47+Соснівський!F47+РПЗ!F47+Рафалівка!F47+'Дубровиця СЛАП'!F47+'Рокитно СЛАП'!F47</f>
        <v>0.213</v>
      </c>
      <c r="G47" s="30"/>
      <c r="H47" s="23"/>
      <c r="I47" s="27"/>
      <c r="J47" s="27"/>
      <c r="K47" s="23">
        <f>Березне!K47+Володимирець!K47+Висоцьк!K47+Дубно!K47+Дубровиця!K47+Зарічне!K47+Клевань!K47+Клесів!K47+Костопіль!K47+Млинів!K47+Остки!K47+Остріг!K47+Рокитне!K47+Рівне!K47+Сарни!K47+Соснівський!K47+РПЗ!K47+Рафалівка!K47+'Дубровиця СЛАП'!K47+'Рокитно СЛАП'!K47</f>
        <v>0.07</v>
      </c>
      <c r="L47" s="27">
        <f>Березне!L47+Володимирець!L47+Висоцьк!L47+Дубно!L47+Дубровиця!L47+Зарічне!L47+Клевань!L47+Клесів!L47+Костопіль!L47+Млинів!L47+Остки!L47+Остріг!L47+Рокитне!L47+Рівне!L47+Сарни!L47+Соснівський!L47+РПЗ!L47+Рафалівка!L47+'Дубровиця СЛАП'!L47+'Рокитно СЛАП'!L47</f>
        <v>0.012</v>
      </c>
      <c r="M47" s="30"/>
      <c r="N47" s="23">
        <f>Березне!N47+Володимирець!N47+Висоцьк!N47+Дубно!N47+Дубровиця!N47+Зарічне!N47+Клевань!N47+Клесів!N47+Костопіль!N47+Млинів!N47+Остки!N47+Остріг!N47+Рокитне!N47+Рівне!N47+Сарни!N47+Соснівський!N47+РПЗ!N47+Рафалівка!N47+'Дубровиця СЛАП'!N47+'Рокитно СЛАП'!N47</f>
        <v>24.949999999999996</v>
      </c>
      <c r="O47" s="27">
        <f>Березне!O47+Володимирець!O47+Висоцьк!O47+Дубно!O47+Дубровиця!O47+Зарічне!O47+Клевань!O47+Клесів!O47+Костопіль!O47+Млинів!O47+Остки!O47+Остріг!O47+Рокитне!O47+Рівне!O47+Сарни!O47+Соснівський!O47+РПЗ!O47+Рафалівка!O47+'Дубровиця СЛАП'!O47+'Рокитно СЛАП'!O47</f>
        <v>13.130999999999998</v>
      </c>
      <c r="P47" s="30">
        <f t="shared" si="9"/>
        <v>52.629258517034074</v>
      </c>
      <c r="Q47" s="23">
        <f>Березне!Q47+Володимирець!Q47+Висоцьк!Q47+Дубно!Q47+Дубровиця!Q47+Зарічне!Q47+Клевань!Q47+Клесів!Q47+Костопіль!Q47+Млинів!Q47+Остки!Q47+Остріг!Q47+Рокитне!Q47+Рівне!Q47+Сарни!Q47+Соснівський!Q47+РПЗ!Q47+Рафалівка!Q47+'Дубровиця СЛАП'!Q47+'Рокитно СЛАП'!Q47</f>
        <v>0.8</v>
      </c>
      <c r="R47" s="27">
        <f>Березне!R47+Володимирець!R47+Висоцьк!R47+Дубно!R47+Дубровиця!R47+Зарічне!R47+Клевань!R47+Клесів!R47+Костопіль!R47+Млинів!R47+Остки!R47+Остріг!R47+Рокитне!R47+Рівне!R47+Сарни!R47+Соснівський!R47+РПЗ!R47+Рафалівка!R47+'Дубровиця СЛАП'!R47+'Рокитно СЛАП'!R47</f>
        <v>0</v>
      </c>
      <c r="S47" s="30"/>
      <c r="T47" s="23">
        <f>Березне!T47+Володимирець!T47+Висоцьк!T47+Дубно!T47+Дубровиця!T47+Зарічне!T47+Клевань!T47+Клесів!T47+Костопіль!T47+Млинів!T47+Остки!T47+Остріг!T47+Рокитне!T47+Рівне!T47+Сарни!T47+Соснівський!T47+РПЗ!T47+Рафалівка!T47+'Дубровиця СЛАП'!T47+'Рокитно СЛАП'!T47</f>
        <v>0</v>
      </c>
      <c r="U47" s="27">
        <f>Березне!U47+Володимирець!U47+Висоцьк!U47+Дубно!U47+Дубровиця!U47+Зарічне!U47+Клевань!U47+Клесів!U47+Костопіль!U47+Млинів!U47+Остки!U47+Остріг!U47+Рокитне!U47+Рівне!U47+Сарни!U47+Соснівський!U47+РПЗ!U47+Рафалівка!U47+'Дубровиця СЛАП'!U47+'Рокитно СЛАП'!U47</f>
        <v>0</v>
      </c>
      <c r="V47" s="30"/>
      <c r="W47" s="14">
        <f t="shared" si="0"/>
        <v>0.08000000000000185</v>
      </c>
      <c r="X47" s="7">
        <f t="shared" si="1"/>
        <v>0.32999999999999896</v>
      </c>
      <c r="Y47" s="7"/>
    </row>
    <row r="48" spans="1:25" ht="12.75">
      <c r="A48" s="13" t="s">
        <v>21</v>
      </c>
      <c r="B48" s="23">
        <f>Березне!B48+Володимирець!B48+Висоцьк!B48+Дубно!B48+Дубровиця!B48+Зарічне!B48+Клевань!B48+Клесів!B48+Костопіль!B48+Млинів!B48+Остки!B48+Остріг!B48+Рокитне!B48+Рівне!B48+Сарни!B48+Соснівський!B48+РПЗ!B48+Рафалівка!B48+'Дубровиця СЛАП'!B48+'Рокитно СЛАП'!B48</f>
        <v>60.95</v>
      </c>
      <c r="C48" s="27">
        <f>Березне!C48+Володимирець!C48+Висоцьк!C48+Дубно!C48+Дубровиця!C48+Зарічне!C48+Клевань!C48+Клесів!C48+Костопіль!C48+Млинів!C48+Остки!C48+Остріг!C48+Рокитне!C48+Рівне!C48+Сарни!C48+Соснівський!C48+РПЗ!C48+Рафалівка!C48+'Дубровиця СЛАП'!C48+'Рокитно СЛАП'!C48</f>
        <v>52.77300000000002</v>
      </c>
      <c r="D48" s="30">
        <f t="shared" si="8"/>
        <v>86.58408531583267</v>
      </c>
      <c r="E48" s="23">
        <f>Березне!E48+Володимирець!E48+Висоцьк!E48+Дубно!E48+Дубровиця!E48+Зарічне!E48+Клевань!E48+Клесів!E48+Костопіль!E48+Млинів!E48+Остки!E48+Остріг!E48+Рокитне!E48+Рівне!E48+Сарни!E48+Соснівський!E48+РПЗ!E48+Рафалівка!E48+'Дубровиця СЛАП'!E48+'Рокитно СЛАП'!E48</f>
        <v>0.38</v>
      </c>
      <c r="F48" s="27">
        <f>Березне!F48+Володимирець!F48+Висоцьк!F48+Дубно!F48+Дубровиця!F48+Зарічне!F48+Клевань!F48+Клесів!F48+Костопіль!F48+Млинів!F48+Остки!F48+Остріг!F48+Рокитне!F48+Рівне!F48+Сарни!F48+Соснівський!F48+РПЗ!F48+Рафалівка!F48+'Дубровиця СЛАП'!F48+'Рокитно СЛАП'!F48</f>
        <v>0.3850000000000001</v>
      </c>
      <c r="G48" s="30">
        <f>F48/E48*100</f>
        <v>101.31578947368425</v>
      </c>
      <c r="H48" s="23"/>
      <c r="I48" s="27"/>
      <c r="J48" s="27"/>
      <c r="K48" s="23">
        <f>Березне!K48+Володимирець!K48+Висоцьк!K48+Дубно!K48+Дубровиця!K48+Зарічне!K48+Клевань!K48+Клесів!K48+Костопіль!K48+Млинів!K48+Остки!K48+Остріг!K48+Рокитне!K48+Рівне!K48+Сарни!K48+Соснівський!K48+РПЗ!K48+Рафалівка!K48+'Дубровиця СЛАП'!K48+'Рокитно СЛАП'!K48</f>
        <v>0.08</v>
      </c>
      <c r="L48" s="27">
        <f>Березне!L48+Володимирець!L48+Висоцьк!L48+Дубно!L48+Дубровиця!L48+Зарічне!L48+Клевань!L48+Клесів!L48+Костопіль!L48+Млинів!L48+Остки!L48+Остріг!L48+Рокитне!L48+Рівне!L48+Сарни!L48+Соснівський!L48+РПЗ!L48+Рафалівка!L48+'Дубровиця СЛАП'!L48+'Рокитно СЛАП'!L48</f>
        <v>0.053</v>
      </c>
      <c r="M48" s="30"/>
      <c r="N48" s="23">
        <f>Березне!N48+Володимирець!N48+Висоцьк!N48+Дубно!N48+Дубровиця!N48+Зарічне!N48+Клевань!N48+Клесів!N48+Костопіль!N48+Млинів!N48+Остки!N48+Остріг!N48+Рокитне!N48+Рівне!N48+Сарни!N48+Соснівський!N48+РПЗ!N48+Рафалівка!N48+'Дубровиця СЛАП'!N48+'Рокитно СЛАП'!N48</f>
        <v>58.06</v>
      </c>
      <c r="O48" s="27">
        <f>Березне!O48+Володимирець!O48+Висоцьк!O48+Дубно!O48+Дубровиця!O48+Зарічне!O48+Клевань!O48+Клесів!O48+Костопіль!O48+Млинів!O48+Остки!O48+Остріг!O48+Рокитне!O48+Рівне!O48+Сарни!O48+Соснівський!O48+РПЗ!O48+Рафалівка!O48+'Дубровиця СЛАП'!O48+'Рокитно СЛАП'!O48</f>
        <v>52.22800000000001</v>
      </c>
      <c r="P48" s="30">
        <f t="shared" si="9"/>
        <v>89.95521873923529</v>
      </c>
      <c r="Q48" s="23">
        <f>Березне!Q48+Володимирець!Q48+Висоцьк!Q48+Дубно!Q48+Дубровиця!Q48+Зарічне!Q48+Клевань!Q48+Клесів!Q48+Костопіль!Q48+Млинів!Q48+Остки!Q48+Остріг!Q48+Рокитне!Q48+Рівне!Q48+Сарни!Q48+Соснівський!Q48+РПЗ!Q48+Рафалівка!Q48+'Дубровиця СЛАП'!Q48+'Рокитно СЛАП'!Q48</f>
        <v>1.36</v>
      </c>
      <c r="R48" s="27">
        <f>Березне!R48+Володимирець!R48+Висоцьк!R48+Дубно!R48+Дубровиця!R48+Зарічне!R48+Клевань!R48+Клесів!R48+Костопіль!R48+Млинів!R48+Остки!R48+Остріг!R48+Рокитне!R48+Рівне!R48+Сарни!R48+Соснівський!R48+РПЗ!R48+Рафалівка!R48+'Дубровиця СЛАП'!R48+'Рокитно СЛАП'!R48</f>
        <v>0.023</v>
      </c>
      <c r="S48" s="30"/>
      <c r="T48" s="23">
        <f>Березне!T48+Володимирець!T48+Висоцьк!T48+Дубно!T48+Дубровиця!T48+Зарічне!T48+Клевань!T48+Клесів!T48+Костопіль!T48+Млинів!T48+Остки!T48+Остріг!T48+Рокитне!T48+Рівне!T48+Сарни!T48+Соснівський!T48+РПЗ!T48+Рафалівка!T48+'Дубровиця СЛАП'!T48+'Рокитно СЛАП'!T48</f>
        <v>0.38</v>
      </c>
      <c r="U48" s="27">
        <f>Березне!U48+Володимирець!U48+Висоцьк!U48+Дубно!U48+Дубровиця!U48+Зарічне!U48+Клевань!U48+Клесів!U48+Костопіль!U48+Млинів!U48+Остки!U48+Остріг!U48+Рокитне!U48+Рівне!U48+Сарни!U48+Соснівський!U48+РПЗ!U48+Рафалівка!U48+'Дубровиця СЛАП'!U48+'Рокитно СЛАП'!U48</f>
        <v>0.024</v>
      </c>
      <c r="V48" s="30">
        <f>U48/T48*100</f>
        <v>6.315789473684211</v>
      </c>
      <c r="W48" s="14">
        <f t="shared" si="0"/>
        <v>0.060000000000013536</v>
      </c>
      <c r="X48" s="7">
        <f t="shared" si="1"/>
        <v>0.6899999999999996</v>
      </c>
      <c r="Y48" s="7"/>
    </row>
    <row r="49" spans="1:25" ht="12.75">
      <c r="A49" s="13" t="s">
        <v>22</v>
      </c>
      <c r="B49" s="23">
        <f>Березне!B49+Володимирець!B49+Висоцьк!B49+Дубно!B49+Дубровиця!B49+Зарічне!B49+Клевань!B49+Клесів!B49+Костопіль!B49+Млинів!B49+Остки!B49+Остріг!B49+Рокитне!B49+Рівне!B49+Сарни!B49+Соснівський!B49+РПЗ!B49+Рафалівка!B49+'Дубровиця СЛАП'!B49+'Рокитно СЛАП'!B49</f>
        <v>57.92000000000001</v>
      </c>
      <c r="C49" s="27">
        <f>Березне!C49+Володимирець!C49+Висоцьк!C49+Дубно!C49+Дубровиця!C49+Зарічне!C49+Клевань!C49+Клесів!C49+Костопіль!C49+Млинів!C49+Остки!C49+Остріг!C49+Рокитне!C49+Рівне!C49+Сарни!C49+Соснівський!C49+РПЗ!C49+Рафалівка!C49+'Дубровиця СЛАП'!C49+'Рокитно СЛАП'!C49</f>
        <v>57.94000000000001</v>
      </c>
      <c r="D49" s="30">
        <f t="shared" si="8"/>
        <v>100.03453038674033</v>
      </c>
      <c r="E49" s="23">
        <f>Березне!E49+Володимирець!E49+Висоцьк!E49+Дубно!E49+Дубровиця!E49+Зарічне!E49+Клевань!E49+Клесів!E49+Костопіль!E49+Млинів!E49+Остки!E49+Остріг!E49+Рокитне!E49+Рівне!E49+Сарни!E49+Соснівський!E49+РПЗ!E49+Рафалівка!E49+'Дубровиця СЛАП'!E49+'Рокитно СЛАП'!E49</f>
        <v>2.4499999999999993</v>
      </c>
      <c r="F49" s="27">
        <f>Березне!F49+Володимирець!F49+Висоцьк!F49+Дубно!F49+Дубровиця!F49+Зарічне!F49+Клевань!F49+Клесів!F49+Костопіль!F49+Млинів!F49+Остки!F49+Остріг!F49+Рокитне!F49+Рівне!F49+Сарни!F49+Соснівський!F49+РПЗ!F49+Рафалівка!F49+'Дубровиця СЛАП'!F49+'Рокитно СЛАП'!F49</f>
        <v>2.674</v>
      </c>
      <c r="G49" s="30">
        <f>F49/E49*100</f>
        <v>109.14285714285717</v>
      </c>
      <c r="H49" s="23"/>
      <c r="I49" s="27"/>
      <c r="J49" s="27"/>
      <c r="K49" s="23">
        <f>Березне!K49+Володимирець!K49+Висоцьк!K49+Дубно!K49+Дубровиця!K49+Зарічне!K49+Клевань!K49+Клесів!K49+Костопіль!K49+Млинів!K49+Остки!K49+Остріг!K49+Рокитне!K49+Рівне!K49+Сарни!K49+Соснівський!K49+РПЗ!K49+Рафалівка!K49+'Дубровиця СЛАП'!K49+'Рокитно СЛАП'!K49</f>
        <v>0.15</v>
      </c>
      <c r="L49" s="27">
        <f>Березне!L49+Володимирець!L49+Висоцьк!L49+Дубно!L49+Дубровиця!L49+Зарічне!L49+Клевань!L49+Клесів!L49+Костопіль!L49+Млинів!L49+Остки!L49+Остріг!L49+Рокитне!L49+Рівне!L49+Сарни!L49+Соснівський!L49+РПЗ!L49+Рафалівка!L49+'Дубровиця СЛАП'!L49+'Рокитно СЛАП'!L49</f>
        <v>0.15100000000000002</v>
      </c>
      <c r="M49" s="30"/>
      <c r="N49" s="23">
        <f>Березне!N49+Володимирець!N49+Висоцьк!N49+Дубно!N49+Дубровиця!N49+Зарічне!N49+Клевань!N49+Клесів!N49+Костопіль!N49+Млинів!N49+Остки!N49+Остріг!N49+Рокитне!N49+Рівне!N49+Сарни!N49+Соснівський!N49+РПЗ!N49+Рафалівка!N49+'Дубровиця СЛАП'!N49+'Рокитно СЛАП'!N49</f>
        <v>53.89000000000001</v>
      </c>
      <c r="O49" s="27">
        <f>Березне!O49+Володимирець!O49+Висоцьк!O49+Дубно!O49+Дубровиця!O49+Зарічне!O49+Клевань!O49+Клесів!O49+Костопіль!O49+Млинів!O49+Остки!O49+Остріг!O49+Рокитне!O49+Рівне!O49+Сарни!O49+Соснівський!O49+РПЗ!O49+Рафалівка!O49+'Дубровиця СЛАП'!O49+'Рокитно СЛАП'!O49</f>
        <v>54.940999999999995</v>
      </c>
      <c r="P49" s="30">
        <f t="shared" si="9"/>
        <v>101.95026906661715</v>
      </c>
      <c r="Q49" s="23">
        <f>Березне!Q49+Володимирець!Q49+Висоцьк!Q49+Дубно!Q49+Дубровиця!Q49+Зарічне!Q49+Клевань!Q49+Клесів!Q49+Костопіль!Q49+Млинів!Q49+Остки!Q49+Остріг!Q49+Рокитне!Q49+Рівне!Q49+Сарни!Q49+Соснівський!Q49+РПЗ!Q49+Рафалівка!Q49+'Дубровиця СЛАП'!Q49+'Рокитно СЛАП'!Q49</f>
        <v>0.55</v>
      </c>
      <c r="R49" s="27">
        <f>Березне!R49+Володимирець!R49+Висоцьк!R49+Дубно!R49+Дубровиця!R49+Зарічне!R49+Клевань!R49+Клесів!R49+Костопіль!R49+Млинів!R49+Остки!R49+Остріг!R49+Рокитне!R49+Рівне!R49+Сарни!R49+Соснівський!R49+РПЗ!R49+Рафалівка!R49+'Дубровиця СЛАП'!R49+'Рокитно СЛАП'!R49</f>
        <v>0.043</v>
      </c>
      <c r="S49" s="30">
        <f>R49/Q49*100</f>
        <v>7.8181818181818175</v>
      </c>
      <c r="T49" s="23">
        <f>Березне!T49+Володимирець!T49+Висоцьк!T49+Дубно!T49+Дубровиця!T49+Зарічне!T49+Клевань!T49+Клесів!T49+Костопіль!T49+Млинів!T49+Остки!T49+Остріг!T49+Рокитне!T49+Рівне!T49+Сарни!T49+Соснівський!T49+РПЗ!T49+Рафалівка!T49+'Дубровиця СЛАП'!T49+'Рокитно СЛАП'!T49</f>
        <v>0.4</v>
      </c>
      <c r="U49" s="27">
        <f>Березне!U49+Володимирець!U49+Висоцьк!U49+Дубно!U49+Дубровиця!U49+Зарічне!U49+Клевань!U49+Клесів!U49+Костопіль!U49+Млинів!U49+Остки!U49+Остріг!U49+Рокитне!U49+Рівне!U49+Сарни!U49+Соснівський!U49+РПЗ!U49+Рафалівка!U49+'Дубровиця СЛАП'!U49+'Рокитно СЛАП'!U49</f>
        <v>0.006</v>
      </c>
      <c r="V49" s="30">
        <f>U49/T49*100</f>
        <v>1.5</v>
      </c>
      <c r="W49" s="14">
        <f t="shared" si="0"/>
        <v>0.1250000000000137</v>
      </c>
      <c r="X49" s="7">
        <f t="shared" si="1"/>
        <v>0.48000000000000675</v>
      </c>
      <c r="Y49" s="7"/>
    </row>
    <row r="50" spans="1:25" ht="12.75">
      <c r="A50" s="13" t="s">
        <v>23</v>
      </c>
      <c r="B50" s="23">
        <f>Березне!B50+Володимирець!B50+Висоцьк!B50+Дубно!B50+Дубровиця!B50+Зарічне!B50+Клевань!B50+Клесів!B50+Костопіль!B50+Млинів!B50+Остки!B50+Остріг!B50+Рокитне!B50+Рівне!B50+Сарни!B50+Соснівський!B50+РПЗ!B50+Рафалівка!B50+'Дубровиця СЛАП'!B50+'Рокитно СЛАП'!B50</f>
        <v>2.25</v>
      </c>
      <c r="C50" s="27">
        <f>Березне!C50+Володимирець!C50+Висоцьк!C50+Дубно!C50+Дубровиця!C50+Зарічне!C50+Клевань!C50+Клесів!C50+Костопіль!C50+Млинів!C50+Остки!C50+Остріг!C50+Рокитне!C50+Рівне!C50+Сарни!C50+Соснівський!C50+РПЗ!C50+Рафалівка!C50+'Дубровиця СЛАП'!C50+'Рокитно СЛАП'!C50</f>
        <v>127.24100000000001</v>
      </c>
      <c r="D50" s="30">
        <f t="shared" si="8"/>
        <v>5655.155555555556</v>
      </c>
      <c r="E50" s="23">
        <f>Березне!E50+Володимирець!E50+Висоцьк!E50+Дубно!E50+Дубровиця!E50+Зарічне!E50+Клевань!E50+Клесів!E50+Костопіль!E50+Млинів!E50+Остки!E50+Остріг!E50+Рокитне!E50+Рівне!E50+Сарни!E50+Соснівський!E50+РПЗ!E50+Рафалівка!E50+'Дубровиця СЛАП'!E50+'Рокитно СЛАП'!E50</f>
        <v>0</v>
      </c>
      <c r="F50" s="27">
        <f>Березне!F50+Володимирець!F50+Висоцьк!F50+Дубно!F50+Дубровиця!F50+Зарічне!F50+Клевань!F50+Клесів!F50+Костопіль!F50+Млинів!F50+Остки!F50+Остріг!F50+Рокитне!F50+Рівне!F50+Сарни!F50+Соснівський!F50+РПЗ!F50+Рафалівка!F50+'Дубровиця СЛАП'!F50+'Рокитно СЛАП'!F50</f>
        <v>0</v>
      </c>
      <c r="G50" s="30" t="e">
        <f>F50/E50*100</f>
        <v>#DIV/0!</v>
      </c>
      <c r="H50" s="23"/>
      <c r="I50" s="27"/>
      <c r="J50" s="27"/>
      <c r="K50" s="23">
        <f>Березне!K50+Володимирець!K50+Висоцьк!K50+Дубно!K50+Дубровиця!K50+Зарічне!K50+Клевань!K50+Клесів!K50+Костопіль!K50+Млинів!K50+Остки!K50+Остріг!K50+Рокитне!K50+Рівне!K50+Сарни!K50+Соснівський!K50+РПЗ!K50+Рафалівка!K50+'Дубровиця СЛАП'!K50+'Рокитно СЛАП'!K50</f>
        <v>0</v>
      </c>
      <c r="L50" s="27">
        <f>Березне!L50+Володимирець!L50+Висоцьк!L50+Дубно!L50+Дубровиця!L50+Зарічне!L50+Клевань!L50+Клесів!L50+Костопіль!L50+Млинів!L50+Остки!L50+Остріг!L50+Рокитне!L50+Рівне!L50+Сарни!L50+Соснівський!L50+РПЗ!L50+Рафалівка!L50+'Дубровиця СЛАП'!L50+'Рокитно СЛАП'!L50</f>
        <v>0</v>
      </c>
      <c r="M50" s="30"/>
      <c r="N50" s="23">
        <f>Березне!N50+Володимирець!N50+Висоцьк!N50+Дубно!N50+Дубровиця!N50+Зарічне!N50+Клевань!N50+Клесів!N50+Костопіль!N50+Млинів!N50+Остки!N50+Остріг!N50+Рокитне!N50+Рівне!N50+Сарни!N50+Соснівський!N50+РПЗ!N50+Рафалівка!N50+'Дубровиця СЛАП'!N50+'Рокитно СЛАП'!N50</f>
        <v>2.25</v>
      </c>
      <c r="O50" s="27">
        <f>Березне!O50+Володимирець!O50+Висоцьк!O50+Дубно!O50+Дубровиця!O50+Зарічне!O50+Клевань!O50+Клесів!O50+Костопіль!O50+Млинів!O50+Остки!O50+Остріг!O50+Рокитне!O50+Рівне!O50+Сарни!O50+Соснівський!O50+РПЗ!O50+Рафалівка!O50+'Дубровиця СЛАП'!O50+'Рокитно СЛАП'!O50</f>
        <v>127.24100000000001</v>
      </c>
      <c r="P50" s="30">
        <f t="shared" si="9"/>
        <v>5655.155555555556</v>
      </c>
      <c r="Q50" s="23">
        <f>Березне!Q50+Володимирець!Q50+Висоцьк!Q50+Дубно!Q50+Дубровиця!Q50+Зарічне!Q50+Клевань!Q50+Клесів!Q50+Костопіль!Q50+Млинів!Q50+Остки!Q50+Остріг!Q50+Рокитне!Q50+Рівне!Q50+Сарни!Q50+Соснівський!Q50+РПЗ!Q50+Рафалівка!Q50+'Дубровиця СЛАП'!Q50+'Рокитно СЛАП'!Q50</f>
        <v>0</v>
      </c>
      <c r="R50" s="27">
        <f>Березне!R50+Володимирець!R50+Висоцьк!R50+Дубно!R50+Дубровиця!R50+Зарічне!R50+Клевань!R50+Клесів!R50+Костопіль!R50+Млинів!R50+Остки!R50+Остріг!R50+Рокитне!R50+Рівне!R50+Сарни!R50+Соснівський!R50+РПЗ!R50+Рафалівка!R50+'Дубровиця СЛАП'!R50+'Рокитно СЛАП'!R50</f>
        <v>0</v>
      </c>
      <c r="S50" s="30" t="e">
        <f>R50/Q50*100</f>
        <v>#DIV/0!</v>
      </c>
      <c r="T50" s="23">
        <f>Березне!T50+Володимирець!T50+Висоцьк!T50+Дубно!T50+Дубровиця!T50+Зарічне!T50+Клевань!T50+Клесів!T50+Костопіль!T50+Млинів!T50+Остки!T50+Остріг!T50+Рокитне!T50+Рівне!T50+Сарни!T50+Соснівський!T50+РПЗ!T50+Рафалівка!T50+'Дубровиця СЛАП'!T50+'Рокитно СЛАП'!T50</f>
        <v>0</v>
      </c>
      <c r="U50" s="27">
        <f>Березне!U50+Володимирець!U50+Висоцьк!U50+Дубно!U50+Дубровиця!U50+Зарічне!U50+Клевань!U50+Клесів!U50+Костопіль!U50+Млинів!U50+Остки!U50+Остріг!U50+Рокитне!U50+Рівне!U50+Сарни!U50+Соснівський!U50+РПЗ!U50+Рафалівка!U50+'Дубровиця СЛАП'!U50+'Рокитно СЛАП'!U50</f>
        <v>0</v>
      </c>
      <c r="V50" s="30" t="e">
        <f>U50/T50*100</f>
        <v>#DIV/0!</v>
      </c>
      <c r="W50" s="7">
        <f t="shared" si="0"/>
        <v>0</v>
      </c>
      <c r="X50" s="7">
        <f t="shared" si="1"/>
        <v>0</v>
      </c>
      <c r="Y50" s="7"/>
    </row>
    <row r="51" spans="1:25" ht="12.75">
      <c r="A51" s="13" t="s">
        <v>24</v>
      </c>
      <c r="B51" s="23">
        <f>Березне!B51+Володимирець!B51+Висоцьк!B51+Дубно!B51+Дубровиця!B51+Зарічне!B51+Клевань!B51+Клесів!B51+Костопіль!B51+Млинів!B51+Остки!B51+Остріг!B51+Рокитне!B51+Рівне!B51+Сарни!B51+Соснівський!B51+РПЗ!B51+Рафалівка!B51+'Дубровиця СЛАП'!B51+'Рокитно СЛАП'!B51</f>
        <v>128.16</v>
      </c>
      <c r="C51" s="27">
        <f>Березне!C51+Володимирець!C51+Висоцьк!C51+Дубно!C51+Дубровиця!C51+Зарічне!C51+Клевань!C51+Клесів!C51+Костопіль!C51+Млинів!C51+Остки!C51+Остріг!C51+Рокитне!C51+Рівне!C51+Сарни!C51+Соснівський!C51+РПЗ!C51+Рафалівка!C51+'Дубровиця СЛАП'!C51+'Рокитно СЛАП'!C51</f>
        <v>64.904</v>
      </c>
      <c r="D51" s="30">
        <f t="shared" si="8"/>
        <v>50.64294631710362</v>
      </c>
      <c r="E51" s="23">
        <f>Березне!E51+Володимирець!E51+Висоцьк!E51+Дубно!E51+Дубровиця!E51+Зарічне!E51+Клевань!E51+Клесів!E51+Костопіль!E51+Млинів!E51+Остки!E51+Остріг!E51+Рокитне!E51+Рівне!E51+Сарни!E51+Соснівський!E51+РПЗ!E51+Рафалівка!E51+'Дубровиця СЛАП'!E51+'Рокитно СЛАП'!E51</f>
        <v>1.85</v>
      </c>
      <c r="F51" s="27">
        <f>Березне!F51+Володимирець!F51+Висоцьк!F51+Дубно!F51+Дубровиця!F51+Зарічне!F51+Клевань!F51+Клесів!F51+Костопіль!F51+Млинів!F51+Остки!F51+Остріг!F51+Рокитне!F51+Рівне!F51+Сарни!F51+Соснівський!F51+РПЗ!F51+Рафалівка!F51+'Дубровиця СЛАП'!F51+'Рокитно СЛАП'!F51</f>
        <v>0.6890000000000001</v>
      </c>
      <c r="G51" s="30">
        <f>F51/E51*100</f>
        <v>37.24324324324325</v>
      </c>
      <c r="H51" s="23"/>
      <c r="I51" s="27"/>
      <c r="J51" s="27"/>
      <c r="K51" s="23">
        <f>Березне!K51+Володимирець!K51+Висоцьк!K51+Дубно!K51+Дубровиця!K51+Зарічне!K51+Клевань!K51+Клесів!K51+Костопіль!K51+Млинів!K51+Остки!K51+Остріг!K51+Рокитне!K51+Рівне!K51+Сарни!K51+Соснівський!K51+РПЗ!K51+Рафалівка!K51+'Дубровиця СЛАП'!K51+'Рокитно СЛАП'!K51</f>
        <v>0.63</v>
      </c>
      <c r="L51" s="27">
        <f>Березне!L51+Володимирець!L51+Висоцьк!L51+Дубно!L51+Дубровиця!L51+Зарічне!L51+Клевань!L51+Клесів!L51+Костопіль!L51+Млинів!L51+Остки!L51+Остріг!L51+Рокитне!L51+Рівне!L51+Сарни!L51+Соснівський!L51+РПЗ!L51+Рафалівка!L51+'Дубровиця СЛАП'!L51+'Рокитно СЛАП'!L51</f>
        <v>0</v>
      </c>
      <c r="M51" s="30">
        <f>L51/K51*100</f>
        <v>0</v>
      </c>
      <c r="N51" s="23">
        <f>Березне!N51+Володимирець!N51+Висоцьк!N51+Дубно!N51+Дубровиця!N51+Зарічне!N51+Клевань!N51+Клесів!N51+Костопіль!N51+Млинів!N51+Остки!N51+Остріг!N51+Рокитне!N51+Рівне!N51+Сарни!N51+Соснівський!N51+РПЗ!N51+Рафалівка!N51+'Дубровиця СЛАП'!N51+'Рокитно СЛАП'!N51</f>
        <v>105.80000000000003</v>
      </c>
      <c r="O51" s="27">
        <f>Березне!O51+Володимирець!O51+Висоцьк!O51+Дубно!O51+Дубровиця!O51+Зарічне!O51+Клевань!O51+Клесів!O51+Костопіль!O51+Млинів!O51+Остки!O51+Остріг!O51+Рокитне!O51+Рівне!O51+Сарни!O51+Соснівський!O51+РПЗ!O51+Рафалівка!O51+'Дубровиця СЛАП'!O51+'Рокитно СЛАП'!O51</f>
        <v>62.612</v>
      </c>
      <c r="P51" s="30">
        <f t="shared" si="9"/>
        <v>59.17958412098297</v>
      </c>
      <c r="Q51" s="23">
        <f>Березне!Q51+Володимирець!Q51+Висоцьк!Q51+Дубно!Q51+Дубровиця!Q51+Зарічне!Q51+Клевань!Q51+Клесів!Q51+Костопіль!Q51+Млинів!Q51+Остки!Q51+Остріг!Q51+Рокитне!Q51+Рівне!Q51+Сарни!Q51+Соснівський!Q51+РПЗ!Q51+Рафалівка!Q51+'Дубровиця СЛАП'!Q51+'Рокитно СЛАП'!Q51</f>
        <v>5.85</v>
      </c>
      <c r="R51" s="27">
        <f>Березне!R51+Володимирець!R51+Висоцьк!R51+Дубно!R51+Дубровиця!R51+Зарічне!R51+Клевань!R51+Клесів!R51+Костопіль!R51+Млинів!R51+Остки!R51+Остріг!R51+Рокитне!R51+Рівне!R51+Сарни!R51+Соснівський!R51+РПЗ!R51+Рафалівка!R51+'Дубровиця СЛАП'!R51+'Рокитно СЛАП'!R51</f>
        <v>0.519</v>
      </c>
      <c r="S51" s="30">
        <f>R51/Q51*100</f>
        <v>8.871794871794874</v>
      </c>
      <c r="T51" s="23">
        <f>Березне!T51+Володимирець!T51+Висоцьк!T51+Дубно!T51+Дубровиця!T51+Зарічне!T51+Клевань!T51+Клесів!T51+Костопіль!T51+Млинів!T51+Остки!T51+Остріг!T51+Рокитне!T51+Рівне!T51+Сарни!T51+Соснівський!T51+РПЗ!T51+Рафалівка!T51+'Дубровиця СЛАП'!T51+'Рокитно СЛАП'!T51</f>
        <v>7.97</v>
      </c>
      <c r="U51" s="27">
        <f>Березне!U51+Володимирець!U51+Висоцьк!U51+Дубно!U51+Дубровиця!U51+Зарічне!U51+Клевань!U51+Клесів!U51+Костопіль!U51+Млинів!U51+Остки!U51+Остріг!U51+Рокитне!U51+Рівне!U51+Сарни!U51+Соснівський!U51+РПЗ!U51+Рафалівка!U51+'Дубровиця СЛАП'!U51+'Рокитно СЛАП'!U51</f>
        <v>0.347</v>
      </c>
      <c r="V51" s="30">
        <f>U51/T51*100</f>
        <v>4.353826850690087</v>
      </c>
      <c r="W51" s="7">
        <f t="shared" si="0"/>
        <v>0.7370000000000014</v>
      </c>
      <c r="X51" s="7">
        <f t="shared" si="1"/>
        <v>6.059999999999982</v>
      </c>
      <c r="Y51" s="7"/>
    </row>
    <row r="52" spans="1:25" ht="12.75">
      <c r="A52" s="13" t="s">
        <v>25</v>
      </c>
      <c r="B52" s="23">
        <f>Березне!B52+Володимирець!B52+Висоцьк!B52+Дубно!B52+Дубровиця!B52+Зарічне!B52+Клевань!B52+Клесів!B52+Костопіль!B52+Млинів!B52+Остки!B52+Остріг!B52+Рокитне!B52+Рівне!B52+Сарни!B52+Соснівський!B52+РПЗ!B52+Рафалівка!B52+'Дубровиця СЛАП'!B52+'Рокитно СЛАП'!B52</f>
        <v>0</v>
      </c>
      <c r="C52" s="27">
        <f>Березне!C52+Володимирець!C52+Висоцьк!C52+Дубно!C52+Дубровиця!C52+Зарічне!C52+Клевань!C52+Клесів!C52+Костопіль!C52+Млинів!C52+Остки!C52+Остріг!C52+Рокитне!C52+Рівне!C52+Сарни!C52+Соснівський!C52+РПЗ!C52+Рафалівка!C52+'Дубровиця СЛАП'!C52+'Рокитно СЛАП'!C52</f>
        <v>0.028</v>
      </c>
      <c r="D52" s="30"/>
      <c r="E52" s="23">
        <f>Березне!E52+Володимирець!E52+Висоцьк!E52+Дубно!E52+Дубровиця!E52+Зарічне!E52+Клевань!E52+Клесів!E52+Костопіль!E52+Млинів!E52+Остки!E52+Остріг!E52+Рокитне!E52+Рівне!E52+Сарни!E52+Соснівський!E52+РПЗ!E52+Рафалівка!E52+'Дубровиця СЛАП'!E52+'Рокитно СЛАП'!E52</f>
        <v>0</v>
      </c>
      <c r="F52" s="27">
        <f>Березне!F52+Володимирець!F52+Висоцьк!F52+Дубно!F52+Дубровиця!F52+Зарічне!F52+Клевань!F52+Клесів!F52+Костопіль!F52+Млинів!F52+Остки!F52+Остріг!F52+Рокитне!F52+Рівне!F52+Сарни!F52+Соснівський!F52+РПЗ!F52+Рафалівка!F52+'Дубровиця СЛАП'!F52+'Рокитно СЛАП'!F52</f>
        <v>0</v>
      </c>
      <c r="G52" s="30"/>
      <c r="H52" s="23"/>
      <c r="I52" s="27"/>
      <c r="J52" s="27"/>
      <c r="K52" s="23">
        <f>Березне!K52+Володимирець!K52+Висоцьк!K52+Дубно!K52+Дубровиця!K52+Зарічне!K52+Клевань!K52+Клесів!K52+Костопіль!K52+Млинів!K52+Остки!K52+Остріг!K52+Рокитне!K52+Рівне!K52+Сарни!K52+Соснівський!K52+РПЗ!K52+Рафалівка!K52+'Дубровиця СЛАП'!K52+'Рокитно СЛАП'!K52</f>
        <v>0</v>
      </c>
      <c r="L52" s="27">
        <f>Березне!L52+Володимирець!L52+Висоцьк!L52+Дубно!L52+Дубровиця!L52+Зарічне!L52+Клевань!L52+Клесів!L52+Костопіль!L52+Млинів!L52+Остки!L52+Остріг!L52+Рокитне!L52+Рівне!L52+Сарни!L52+Соснівський!L52+РПЗ!L52+Рафалівка!L52+'Дубровиця СЛАП'!L52+'Рокитно СЛАП'!L52</f>
        <v>0</v>
      </c>
      <c r="M52" s="30"/>
      <c r="N52" s="23">
        <f>Березне!N52+Володимирець!N52+Висоцьк!N52+Дубно!N52+Дубровиця!N52+Зарічне!N52+Клевань!N52+Клесів!N52+Костопіль!N52+Млинів!N52+Остки!N52+Остріг!N52+Рокитне!N52+Рівне!N52+Сарни!N52+Соснівський!N52+РПЗ!N52+Рафалівка!N52+'Дубровиця СЛАП'!N52+'Рокитно СЛАП'!N52</f>
        <v>0</v>
      </c>
      <c r="O52" s="27">
        <f>Березне!O52+Володимирець!O52+Висоцьк!O52+Дубно!O52+Дубровиця!O52+Зарічне!O52+Клевань!O52+Клесів!O52+Костопіль!O52+Млинів!O52+Остки!O52+Остріг!O52+Рокитне!O52+Рівне!O52+Сарни!O52+Соснівський!O52+РПЗ!O52+Рафалівка!O52+'Дубровиця СЛАП'!O52+'Рокитно СЛАП'!O52</f>
        <v>0.028</v>
      </c>
      <c r="P52" s="30"/>
      <c r="Q52" s="23">
        <f>Березне!Q52+Володимирець!Q52+Висоцьк!Q52+Дубно!Q52+Дубровиця!Q52+Зарічне!Q52+Клевань!Q52+Клесів!Q52+Костопіль!Q52+Млинів!Q52+Остки!Q52+Остріг!Q52+Рокитне!Q52+Рівне!Q52+Сарни!Q52+Соснівський!Q52+РПЗ!Q52+Рафалівка!Q52+'Дубровиця СЛАП'!Q52+'Рокитно СЛАП'!Q52</f>
        <v>0</v>
      </c>
      <c r="R52" s="27">
        <f>Березне!R52+Володимирець!R52+Висоцьк!R52+Дубно!R52+Дубровиця!R52+Зарічне!R52+Клевань!R52+Клесів!R52+Костопіль!R52+Млинів!R52+Остки!R52+Остріг!R52+Рокитне!R52+Рівне!R52+Сарни!R52+Соснівський!R52+РПЗ!R52+Рафалівка!R52+'Дубровиця СЛАП'!R52+'Рокитно СЛАП'!R52</f>
        <v>0</v>
      </c>
      <c r="S52" s="30"/>
      <c r="T52" s="23">
        <f>Березне!T52+Володимирець!T52+Висоцьк!T52+Дубно!T52+Дубровиця!T52+Зарічне!T52+Клевань!T52+Клесів!T52+Костопіль!T52+Млинів!T52+Остки!T52+Остріг!T52+Рокитне!T52+Рівне!T52+Сарни!T52+Соснівський!T52+РПЗ!T52+Рафалівка!T52+'Дубровиця СЛАП'!T52+'Рокитно СЛАП'!T52</f>
        <v>0</v>
      </c>
      <c r="U52" s="27">
        <f>Березне!U52+Володимирець!U52+Висоцьк!U52+Дубно!U52+Дубровиця!U52+Зарічне!U52+Клевань!U52+Клесів!U52+Костопіль!U52+Млинів!U52+Остки!U52+Остріг!U52+Рокитне!U52+Рівне!U52+Сарни!U52+Соснівський!U52+РПЗ!U52+Рафалівка!U52+'Дубровиця СЛАП'!U52+'Рокитно СЛАП'!U52</f>
        <v>0</v>
      </c>
      <c r="V52" s="30"/>
      <c r="W52" s="7">
        <f t="shared" si="0"/>
        <v>0</v>
      </c>
      <c r="X52" s="7">
        <f t="shared" si="1"/>
        <v>0</v>
      </c>
      <c r="Y52" s="7"/>
    </row>
    <row r="53" spans="1:25" ht="12.75">
      <c r="A53" s="15" t="s">
        <v>26</v>
      </c>
      <c r="B53" s="23">
        <f>B54+B55</f>
        <v>0</v>
      </c>
      <c r="C53" s="26">
        <f>C54+C55</f>
        <v>0.06299999999999999</v>
      </c>
      <c r="D53" s="30"/>
      <c r="E53" s="23">
        <f>E54+E55</f>
        <v>0</v>
      </c>
      <c r="F53" s="27">
        <f>F54+F55</f>
        <v>0.06299999999999999</v>
      </c>
      <c r="G53" s="30"/>
      <c r="H53" s="23"/>
      <c r="I53" s="27"/>
      <c r="J53" s="27"/>
      <c r="K53" s="23"/>
      <c r="L53" s="27"/>
      <c r="M53" s="30"/>
      <c r="N53" s="23"/>
      <c r="O53" s="26"/>
      <c r="P53" s="30"/>
      <c r="Q53" s="23"/>
      <c r="R53" s="27"/>
      <c r="S53" s="30"/>
      <c r="T53" s="23"/>
      <c r="U53" s="27"/>
      <c r="V53" s="30"/>
      <c r="W53" s="7">
        <f t="shared" si="0"/>
        <v>0</v>
      </c>
      <c r="X53" s="7">
        <f t="shared" si="1"/>
        <v>0</v>
      </c>
      <c r="Y53" s="7"/>
    </row>
    <row r="54" spans="1:25" ht="12.75">
      <c r="A54" s="13" t="s">
        <v>20</v>
      </c>
      <c r="B54" s="23">
        <f>Березне!B54+Володимирець!B54+Висоцьк!B54+Дубно!B54+Дубровиця!B54+Зарічне!B54+Клевань!B54+Клесів!B54+Костопіль!B54+Млинів!B54+Остки!B54+Остріг!B54+Рокитне!B54+Рівне!B54+Сарни!B54+Соснівський!B54+РПЗ!B54+Рафалівка!B54+'Дубровиця СЛАП'!B54+'Рокитно СЛАП'!B54</f>
        <v>0</v>
      </c>
      <c r="C54" s="27">
        <f>Березне!C54+Володимирець!C54+Висоцьк!C54+Дубно!C54+Дубровиця!C54+Зарічне!C54+Клевань!C54+Клесів!C54+Костопіль!C54+Млинів!C54+Остки!C54+Остріг!C54+Рокитне!C54+Рівне!C54+Сарни!C54+Соснівський!C54+РПЗ!C54+Рафалівка!C54+'Дубровиця СЛАП'!C54+'Рокитно СЛАП'!C54</f>
        <v>0.012</v>
      </c>
      <c r="D54" s="30"/>
      <c r="E54" s="23">
        <f>Березне!E54+Володимирець!E54+Висоцьк!E54+Дубно!E54+Дубровиця!E54+Зарічне!E54+Клевань!E54+Клесів!E54+Костопіль!E54+Млинів!E54+Остки!E54+Остріг!E54+Рокитне!E54+Рівне!E54+Сарни!E54+Соснівський!E54+РПЗ!E54+Рафалівка!E54+'Дубровиця СЛАП'!E54+'Рокитно СЛАП'!E54</f>
        <v>0</v>
      </c>
      <c r="F54" s="27">
        <f>Березне!F54+Володимирець!F54+Висоцьк!F54+Дубно!F54+Дубровиця!F54+Зарічне!F54+Клевань!F54+Клесів!F54+Костопіль!F54+Млинів!F54+Остки!F54+Остріг!F54+Рокитне!F54+Рівне!F54+Сарни!F54+Соснівський!F54+РПЗ!F54+Рафалівка!F54+'Дубровиця СЛАП'!F54+'Рокитно СЛАП'!F54</f>
        <v>0.012</v>
      </c>
      <c r="G54" s="30"/>
      <c r="H54" s="23"/>
      <c r="I54" s="27"/>
      <c r="J54" s="27"/>
      <c r="K54" s="23">
        <f>Березне!K54+Володимирець!K54+Висоцьк!K54+Дубно!K54+Дубровиця!K54+Зарічне!K54+Клевань!K54+Клесів!K54+Костопіль!K54+Млинів!K54+Остки!K54+Остріг!K54+Рокитне!K54+Рівне!K54+Сарни!K54+Соснівський!K54+РПЗ!K54+Рафалівка!K54+'Дубровиця СЛАП'!K54+'Рокитно СЛАП'!K54</f>
        <v>0</v>
      </c>
      <c r="L54" s="27">
        <f>Березне!L54+Володимирець!L54+Висоцьк!L54+Дубно!L54+Дубровиця!L54+Зарічне!L54+Клевань!L54+Клесів!L54+Костопіль!L54+Млинів!L54+Остки!L54+Остріг!L54+Рокитне!L54+Рівне!L54+Сарни!L54+Соснівський!L54+РПЗ!L54+Рафалівка!L54+'Дубровиця СЛАП'!L54+'Рокитно СЛАП'!L54</f>
        <v>0</v>
      </c>
      <c r="M54" s="30"/>
      <c r="N54" s="23">
        <f>Березне!N54+Володимирець!N54+Висоцьк!N54+Дубно!N54+Дубровиця!N54+Зарічне!N54+Клевань!N54+Клесів!N54+Костопіль!N54+Млинів!N54+Остки!N54+Остріг!N54+Рокитне!N54+Рівне!N54+Сарни!N54+Соснівський!N54+РПЗ!N54+Рафалівка!N54+'Дубровиця СЛАП'!N54+'Рокитно СЛАП'!N54</f>
        <v>0</v>
      </c>
      <c r="O54" s="27">
        <f>Березне!O54+Володимирець!O54+Висоцьк!O54+Дубно!O54+Дубровиця!O54+Зарічне!O54+Клевань!O54+Клесів!O54+Костопіль!O54+Млинів!O54+Остки!O54+Остріг!O54+Рокитне!O54+Рівне!O54+Сарни!O54+Соснівський!O54+РПЗ!O54+Рафалівка!O54+'Дубровиця СЛАП'!O54+'Рокитно СЛАП'!O54</f>
        <v>0</v>
      </c>
      <c r="P54" s="30"/>
      <c r="Q54" s="23">
        <f>Березне!Q54+Володимирець!Q54+Висоцьк!Q54+Дубно!Q54+Дубровиця!Q54+Зарічне!Q54+Клевань!Q54+Клесів!Q54+Костопіль!Q54+Млинів!Q54+Остки!Q54+Остріг!Q54+Рокитне!Q54+Рівне!Q54+Сарни!Q54+Соснівський!Q54+РПЗ!Q54+Рафалівка!Q54+'Дубровиця СЛАП'!Q54+'Рокитно СЛАП'!Q54</f>
        <v>0</v>
      </c>
      <c r="R54" s="27">
        <f>Березне!R54+Володимирець!R54+Висоцьк!R54+Дубно!R54+Дубровиця!R54+Зарічне!R54+Клевань!R54+Клесів!R54+Костопіль!R54+Млинів!R54+Остки!R54+Остріг!R54+Рокитне!R54+Рівне!R54+Сарни!R54+Соснівський!R54+РПЗ!R54+Рафалівка!R54+'Дубровиця СЛАП'!R54+'Рокитно СЛАП'!R54</f>
        <v>0</v>
      </c>
      <c r="S54" s="30"/>
      <c r="T54" s="23">
        <f>Березне!T54+Володимирець!T54+Висоцьк!T54+Дубно!T54+Дубровиця!T54+Зарічне!T54+Клевань!T54+Клесів!T54+Костопіль!T54+Млинів!T54+Остки!T54+Остріг!T54+Рокитне!T54+Рівне!T54+Сарни!T54+Соснівський!T54+РПЗ!T54+Рафалівка!T54+'Дубровиця СЛАП'!T54+'Рокитно СЛАП'!T54</f>
        <v>0</v>
      </c>
      <c r="U54" s="27">
        <f>Березне!U54+Володимирець!U54+Висоцьк!U54+Дубно!U54+Дубровиця!U54+Зарічне!U54+Клевань!U54+Клесів!U54+Костопіль!U54+Млинів!U54+Остки!U54+Остріг!U54+Рокитне!U54+Рівне!U54+Сарни!U54+Соснівський!U54+РПЗ!U54+Рафалівка!U54+'Дубровиця СЛАП'!U54+'Рокитно СЛАП'!U54</f>
        <v>0</v>
      </c>
      <c r="V54" s="30"/>
      <c r="W54" s="7">
        <f t="shared" si="0"/>
        <v>0</v>
      </c>
      <c r="X54" s="7">
        <f t="shared" si="1"/>
        <v>0</v>
      </c>
      <c r="Y54" s="7"/>
    </row>
    <row r="55" spans="1:25" ht="12.75">
      <c r="A55" s="13" t="s">
        <v>21</v>
      </c>
      <c r="B55" s="23">
        <f>Березне!B55+Володимирець!B55+Висоцьк!B55+Дубно!B55+Дубровиця!B55+Зарічне!B55+Клевань!B55+Клесів!B55+Костопіль!B55+Млинів!B55+Остки!B55+Остріг!B55+Рокитне!B55+Рівне!B55+Сарни!B55+Соснівський!B55+РПЗ!B55+Рафалівка!B55+'Дубровиця СЛАП'!B55+'Рокитно СЛАП'!B55</f>
        <v>0</v>
      </c>
      <c r="C55" s="27">
        <f>Березне!C55+Володимирець!C55+Висоцьк!C55+Дубно!C55+Дубровиця!C55+Зарічне!C55+Клевань!C55+Клесів!C55+Костопіль!C55+Млинів!C55+Остки!C55+Остріг!C55+Рокитне!C55+Рівне!C55+Сарни!C55+Соснівський!C55+РПЗ!C55+Рафалівка!C55+'Дубровиця СЛАП'!C55+'Рокитно СЛАП'!C55</f>
        <v>0.05099999999999999</v>
      </c>
      <c r="D55" s="30"/>
      <c r="E55" s="23">
        <f>Березне!E55+Володимирець!E55+Висоцьк!E55+Дубно!E55+Дубровиця!E55+Зарічне!E55+Клевань!E55+Клесів!E55+Костопіль!E55+Млинів!E55+Остки!E55+Остріг!E55+Рокитне!E55+Рівне!E55+Сарни!E55+Соснівський!E55+РПЗ!E55+Рафалівка!E55+'Дубровиця СЛАП'!E55+'Рокитно СЛАП'!E55</f>
        <v>0</v>
      </c>
      <c r="F55" s="27">
        <f>Березне!F55+Володимирець!F55+Висоцьк!F55+Дубно!F55+Дубровиця!F55+Зарічне!F55+Клевань!F55+Клесів!F55+Костопіль!F55+Млинів!F55+Остки!F55+Остріг!F55+Рокитне!F55+Рівне!F55+Сарни!F55+Соснівський!F55+РПЗ!F55+Рафалівка!F55+'Дубровиця СЛАП'!F55+'Рокитно СЛАП'!F55</f>
        <v>0.05099999999999999</v>
      </c>
      <c r="G55" s="30"/>
      <c r="H55" s="23"/>
      <c r="I55" s="27"/>
      <c r="J55" s="27"/>
      <c r="K55" s="23">
        <f>Березне!K55+Володимирець!K55+Висоцьк!K55+Дубно!K55+Дубровиця!K55+Зарічне!K55+Клевань!K55+Клесів!K55+Костопіль!K55+Млинів!K55+Остки!K55+Остріг!K55+Рокитне!K55+Рівне!K55+Сарни!K55+Соснівський!K55+РПЗ!K55+Рафалівка!K55+'Дубровиця СЛАП'!K55+'Рокитно СЛАП'!K55</f>
        <v>0</v>
      </c>
      <c r="L55" s="27">
        <f>Березне!L55+Володимирець!L55+Висоцьк!L55+Дубно!L55+Дубровиця!L55+Зарічне!L55+Клевань!L55+Клесів!L55+Костопіль!L55+Млинів!L55+Остки!L55+Остріг!L55+Рокитне!L55+Рівне!L55+Сарни!L55+Соснівський!L55+РПЗ!L55+Рафалівка!L55+'Дубровиця СЛАП'!L55+'Рокитно СЛАП'!L55</f>
        <v>0</v>
      </c>
      <c r="M55" s="30"/>
      <c r="N55" s="23">
        <f>Березне!N55+Володимирець!N55+Висоцьк!N55+Дубно!N55+Дубровиця!N55+Зарічне!N55+Клевань!N55+Клесів!N55+Костопіль!N55+Млинів!N55+Остки!N55+Остріг!N55+Рокитне!N55+Рівне!N55+Сарни!N55+Соснівський!N55+РПЗ!N55+Рафалівка!N55+'Дубровиця СЛАП'!N55+'Рокитно СЛАП'!N55</f>
        <v>0</v>
      </c>
      <c r="O55" s="27">
        <f>Березне!O55+Володимирець!O55+Висоцьк!O55+Дубно!O55+Дубровиця!O55+Зарічне!O55+Клевань!O55+Клесів!O55+Костопіль!O55+Млинів!O55+Остки!O55+Остріг!O55+Рокитне!O55+Рівне!O55+Сарни!O55+Соснівський!O55+РПЗ!O55+Рафалівка!O55+'Дубровиця СЛАП'!O55+'Рокитно СЛАП'!O55</f>
        <v>0</v>
      </c>
      <c r="P55" s="30"/>
      <c r="Q55" s="23">
        <f>Березне!Q55+Володимирець!Q55+Висоцьк!Q55+Дубно!Q55+Дубровиця!Q55+Зарічне!Q55+Клевань!Q55+Клесів!Q55+Костопіль!Q55+Млинів!Q55+Остки!Q55+Остріг!Q55+Рокитне!Q55+Рівне!Q55+Сарни!Q55+Соснівський!Q55+РПЗ!Q55+Рафалівка!Q55+'Дубровиця СЛАП'!Q55+'Рокитно СЛАП'!Q55</f>
        <v>0</v>
      </c>
      <c r="R55" s="27">
        <f>Березне!R55+Володимирець!R55+Висоцьк!R55+Дубно!R55+Дубровиця!R55+Зарічне!R55+Клевань!R55+Клесів!R55+Костопіль!R55+Млинів!R55+Остки!R55+Остріг!R55+Рокитне!R55+Рівне!R55+Сарни!R55+Соснівський!R55+РПЗ!R55+Рафалівка!R55+'Дубровиця СЛАП'!R55+'Рокитно СЛАП'!R55</f>
        <v>0</v>
      </c>
      <c r="S55" s="30"/>
      <c r="T55" s="23">
        <f>Березне!T55+Володимирець!T55+Висоцьк!T55+Дубно!T55+Дубровиця!T55+Зарічне!T55+Клевань!T55+Клесів!T55+Костопіль!T55+Млинів!T55+Остки!T55+Остріг!T55+Рокитне!T55+Рівне!T55+Сарни!T55+Соснівський!T55+РПЗ!T55+Рафалівка!T55+'Дубровиця СЛАП'!T55+'Рокитно СЛАП'!T55</f>
        <v>0</v>
      </c>
      <c r="U55" s="27">
        <f>Березне!U55+Володимирець!U55+Висоцьк!U55+Дубно!U55+Дубровиця!U55+Зарічне!U55+Клевань!U55+Клесів!U55+Костопіль!U55+Млинів!U55+Остки!U55+Остріг!U55+Рокитне!U55+Рівне!U55+Сарни!U55+Соснівський!U55+РПЗ!U55+Рафалівка!U55+'Дубровиця СЛАП'!U55+'Рокитно СЛАП'!U55</f>
        <v>0</v>
      </c>
      <c r="V55" s="30"/>
      <c r="W55" s="7">
        <f t="shared" si="0"/>
        <v>0</v>
      </c>
      <c r="X55" s="7">
        <f t="shared" si="1"/>
        <v>0</v>
      </c>
      <c r="Y55" s="7"/>
    </row>
    <row r="56" spans="1:25" ht="12.75">
      <c r="A56" s="15" t="s">
        <v>27</v>
      </c>
      <c r="B56" s="23">
        <f>B57+B58</f>
        <v>0</v>
      </c>
      <c r="C56" s="26">
        <f>C57+C58</f>
        <v>4.067</v>
      </c>
      <c r="D56" s="30" t="e">
        <f>C56/B56*100</f>
        <v>#DIV/0!</v>
      </c>
      <c r="E56" s="23"/>
      <c r="F56" s="27"/>
      <c r="G56" s="27"/>
      <c r="H56" s="23"/>
      <c r="I56" s="27"/>
      <c r="J56" s="27"/>
      <c r="K56" s="23"/>
      <c r="L56" s="27"/>
      <c r="M56" s="30"/>
      <c r="N56" s="23"/>
      <c r="O56" s="26"/>
      <c r="P56" s="30"/>
      <c r="Q56" s="23">
        <f>Q57+Q58</f>
        <v>0</v>
      </c>
      <c r="R56" s="27">
        <f>R57+R58</f>
        <v>2.1229999999999998</v>
      </c>
      <c r="S56" s="30" t="e">
        <f>R56/Q56*100</f>
        <v>#DIV/0!</v>
      </c>
      <c r="T56" s="23">
        <f>T57+T58</f>
        <v>0</v>
      </c>
      <c r="U56" s="27">
        <f>U57+U58</f>
        <v>1.8970000000000002</v>
      </c>
      <c r="V56" s="30" t="e">
        <f>U56/T56*100</f>
        <v>#DIV/0!</v>
      </c>
      <c r="W56" s="7">
        <f t="shared" si="0"/>
        <v>0.04700000000000015</v>
      </c>
      <c r="X56" s="7">
        <f t="shared" si="1"/>
        <v>0</v>
      </c>
      <c r="Y56" s="7"/>
    </row>
    <row r="57" spans="1:25" ht="12.75">
      <c r="A57" s="13" t="s">
        <v>20</v>
      </c>
      <c r="B57" s="23">
        <f>Березне!B57+Володимирець!B57+Висоцьк!B57+Дубно!B57+Дубровиця!B57+Зарічне!B57+Клевань!B57+Клесів!B57+Костопіль!B57+Млинів!B57+Остки!B57+Остріг!B57+Рокитне!B57+Рівне!B57+Сарни!B57+Соснівський!B57+РПЗ!B57+Рафалівка!B57+'Дубровиця СЛАП'!B57+'Рокитно СЛАП'!B57</f>
        <v>0</v>
      </c>
      <c r="C57" s="27">
        <f>Березне!C57+Володимирець!C57+Висоцьк!C57+Дубно!C57+Дубровиця!C57+Зарічне!C57+Клевань!C57+Клесів!C57+Костопіль!C57+Млинів!C57+Остки!C57+Остріг!C57+Рокитне!C57+Рівне!C57+Сарни!C57+Соснівський!C57+РПЗ!C57+Рафалівка!C57+'Дубровиця СЛАП'!C57+'Рокитно СЛАП'!C57</f>
        <v>1.497</v>
      </c>
      <c r="D57" s="30" t="e">
        <f>C57/B57*100</f>
        <v>#DIV/0!</v>
      </c>
      <c r="E57" s="23">
        <f>Березне!E57+Володимирець!E57+Висоцьк!E57+Дубно!E57+Дубровиця!E57+Зарічне!E57+Клевань!E57+Клесів!E57+Костопіль!E57+Млинів!E57+Остки!E57+Остріг!E57+Рокитне!E57+Рівне!E57+Сарни!E57+Соснівський!E57+РПЗ!E57+Рафалівка!E57+'Дубровиця СЛАП'!E57+'Рокитно СЛАП'!E57</f>
        <v>0</v>
      </c>
      <c r="F57" s="27">
        <f>Березне!F57+Володимирець!F57+Висоцьк!F57+Дубно!F57+Дубровиця!F57+Зарічне!F57+Клевань!F57+Клесів!F57+Костопіль!F57+Млинів!F57+Остки!F57+Остріг!F57+Рокитне!F57+Рівне!F57+Сарни!F57+Соснівський!F57+РПЗ!F57+Рафалівка!F57+'Дубровиця СЛАП'!F57+'Рокитно СЛАП'!F57</f>
        <v>0</v>
      </c>
      <c r="G57" s="27"/>
      <c r="H57" s="23"/>
      <c r="I57" s="27"/>
      <c r="J57" s="27"/>
      <c r="K57" s="23">
        <f>Березне!K57+Володимирець!K57+Висоцьк!K57+Дубно!K57+Дубровиця!K57+Зарічне!K57+Клевань!K57+Клесів!K57+Костопіль!K57+Млинів!K57+Остки!K57+Остріг!K57+Рокитне!K57+Рівне!K57+Сарни!K57+Соснівський!K57+РПЗ!K57+Рафалівка!K57+'Дубровиця СЛАП'!K57+'Рокитно СЛАП'!K57</f>
        <v>0</v>
      </c>
      <c r="L57" s="27">
        <f>Березне!L57+Володимирець!L57+Висоцьк!L57+Дубно!L57+Дубровиця!L57+Зарічне!L57+Клевань!L57+Клесів!L57+Костопіль!L57+Млинів!L57+Остки!L57+Остріг!L57+Рокитне!L57+Рівне!L57+Сарни!L57+Соснівський!L57+РПЗ!L57+Рафалівка!L57+'Дубровиця СЛАП'!L57+'Рокитно СЛАП'!L57</f>
        <v>0</v>
      </c>
      <c r="M57" s="30"/>
      <c r="N57" s="23">
        <f>Березне!N57+Володимирець!N57+Висоцьк!N57+Дубно!N57+Дубровиця!N57+Зарічне!N57+Клевань!N57+Клесів!N57+Костопіль!N57+Млинів!N57+Остки!N57+Остріг!N57+Рокитне!N57+Рівне!N57+Сарни!N57+Соснівський!N57+РПЗ!N57+Рафалівка!N57+'Дубровиця СЛАП'!N57+'Рокитно СЛАП'!N57</f>
        <v>0</v>
      </c>
      <c r="O57" s="27">
        <f>Березне!O57+Володимирець!O57+Висоцьк!O57+Дубно!O57+Дубровиця!O57+Зарічне!O57+Клевань!O57+Клесів!O57+Костопіль!O57+Млинів!O57+Остки!O57+Остріг!O57+Рокитне!O57+Рівне!O57+Сарни!O57+Соснівський!O57+РПЗ!O57+Рафалівка!O57+'Дубровиця СЛАП'!O57+'Рокитно СЛАП'!O57</f>
        <v>0</v>
      </c>
      <c r="P57" s="30"/>
      <c r="Q57" s="23">
        <f>Березне!Q57+Володимирець!Q57+Висоцьк!Q57+Дубно!Q57+Дубровиця!Q57+Зарічне!Q57+Клевань!Q57+Клесів!Q57+Костопіль!Q57+Млинів!Q57+Остки!Q57+Остріг!Q57+Рокитне!Q57+Рівне!Q57+Сарни!Q57+Соснівський!Q57+РПЗ!Q57+Рафалівка!Q57+'Дубровиця СЛАП'!Q57+'Рокитно СЛАП'!Q57</f>
        <v>0</v>
      </c>
      <c r="R57" s="27">
        <f>Березне!R57+Володимирець!R57+Висоцьк!R57+Дубно!R57+Дубровиця!R57+Зарічне!R57+Клевань!R57+Клесів!R57+Костопіль!R57+Млинів!R57+Остки!R57+Остріг!R57+Рокитне!R57+Рівне!R57+Сарни!R57+Соснівський!R57+РПЗ!R57+Рафалівка!R57+'Дубровиця СЛАП'!R57+'Рокитно СЛАП'!R57</f>
        <v>0.65</v>
      </c>
      <c r="S57" s="30" t="e">
        <f>R57/Q57*100</f>
        <v>#DIV/0!</v>
      </c>
      <c r="T57" s="23">
        <f>Березне!T57+Володимирець!T57+Висоцьк!T57+Дубно!T57+Дубровиця!T57+Зарічне!T57+Клевань!T57+Клесів!T57+Костопіль!T57+Млинів!T57+Остки!T57+Остріг!T57+Рокитне!T57+Рівне!T57+Сарни!T57+Соснівський!T57+РПЗ!T57+Рафалівка!T57+'Дубровиця СЛАП'!T57+'Рокитно СЛАП'!T57</f>
        <v>0</v>
      </c>
      <c r="U57" s="27">
        <f>Березне!U57+Володимирець!U57+Висоцьк!U57+Дубно!U57+Дубровиця!U57+Зарічне!U57+Клевань!U57+Клесів!U57+Костопіль!U57+Млинів!U57+Остки!U57+Остріг!U57+Рокитне!U57+Рівне!U57+Сарни!U57+Соснівський!U57+РПЗ!U57+Рафалівка!U57+'Дубровиця СЛАП'!U57+'Рокитно СЛАП'!U57</f>
        <v>0.8460000000000001</v>
      </c>
      <c r="V57" s="30" t="e">
        <f>U57/T57*100</f>
        <v>#DIV/0!</v>
      </c>
      <c r="W57" s="14">
        <f t="shared" si="0"/>
        <v>0.0010000000000000009</v>
      </c>
      <c r="X57" s="7">
        <f t="shared" si="1"/>
        <v>0</v>
      </c>
      <c r="Y57" s="7"/>
    </row>
    <row r="58" spans="1:25" ht="12.75">
      <c r="A58" s="13" t="s">
        <v>21</v>
      </c>
      <c r="B58" s="23">
        <f>Березне!B58+Володимирець!B58+Висоцьк!B58+Дубно!B58+Дубровиця!B58+Зарічне!B58+Клевань!B58+Клесів!B58+Костопіль!B58+Млинів!B58+Остки!B58+Остріг!B58+Рокитне!B58+Рівне!B58+Сарни!B58+Соснівський!B58+РПЗ!B58+Рафалівка!B58+'Дубровиця СЛАП'!B58+'Рокитно СЛАП'!B58</f>
        <v>0</v>
      </c>
      <c r="C58" s="27">
        <f>Березне!C58+Володимирець!C58+Висоцьк!C58+Дубно!C58+Дубровиця!C58+Зарічне!C58+Клевань!C58+Клесів!C58+Костопіль!C58+Млинів!C58+Остки!C58+Остріг!C58+Рокитне!C58+Рівне!C58+Сарни!C58+Соснівський!C58+РПЗ!C58+Рафалівка!C58+'Дубровиця СЛАП'!C58+'Рокитно СЛАП'!C58</f>
        <v>2.5700000000000003</v>
      </c>
      <c r="D58" s="30" t="e">
        <f>C58/B58*100</f>
        <v>#DIV/0!</v>
      </c>
      <c r="E58" s="23">
        <f>Березне!E58+Володимирець!E58+Висоцьк!E58+Дубно!E58+Дубровиця!E58+Зарічне!E58+Клевань!E58+Клесів!E58+Костопіль!E58+Млинів!E58+Остки!E58+Остріг!E58+Рокитне!E58+Рівне!E58+Сарни!E58+Соснівський!E58+РПЗ!E58+Рафалівка!E58+'Дубровиця СЛАП'!E58+'Рокитно СЛАП'!E58</f>
        <v>0</v>
      </c>
      <c r="F58" s="27">
        <f>Березне!F58+Володимирець!F58+Висоцьк!F58+Дубно!F58+Дубровиця!F58+Зарічне!F58+Клевань!F58+Клесів!F58+Костопіль!F58+Млинів!F58+Остки!F58+Остріг!F58+Рокитне!F58+Рівне!F58+Сарни!F58+Соснівський!F58+РПЗ!F58+Рафалівка!F58+'Дубровиця СЛАП'!F58+'Рокитно СЛАП'!F58</f>
        <v>0</v>
      </c>
      <c r="G58" s="27"/>
      <c r="H58" s="23"/>
      <c r="I58" s="27"/>
      <c r="J58" s="27"/>
      <c r="K58" s="23">
        <f>Березне!K58+Володимирець!K58+Висоцьк!K58+Дубно!K58+Дубровиця!K58+Зарічне!K58+Клевань!K58+Клесів!K58+Костопіль!K58+Млинів!K58+Остки!K58+Остріг!K58+Рокитне!K58+Рівне!K58+Сарни!K58+Соснівський!K58+РПЗ!K58+Рафалівка!K58+'Дубровиця СЛАП'!K58+'Рокитно СЛАП'!K58</f>
        <v>0</v>
      </c>
      <c r="L58" s="27">
        <f>Березне!L58+Володимирець!L58+Висоцьк!L58+Дубно!L58+Дубровиця!L58+Зарічне!L58+Клевань!L58+Клесів!L58+Костопіль!L58+Млинів!L58+Остки!L58+Остріг!L58+Рокитне!L58+Рівне!L58+Сарни!L58+Соснівський!L58+РПЗ!L58+Рафалівка!L58+'Дубровиця СЛАП'!L58+'Рокитно СЛАП'!L58</f>
        <v>0</v>
      </c>
      <c r="M58" s="30"/>
      <c r="N58" s="23">
        <f>Березне!N58+Володимирець!N58+Висоцьк!N58+Дубно!N58+Дубровиця!N58+Зарічне!N58+Клевань!N58+Клесів!N58+Костопіль!N58+Млинів!N58+Остки!N58+Остріг!N58+Рокитне!N58+Рівне!N58+Сарни!N58+Соснівський!N58+РПЗ!N58+Рафалівка!N58+'Дубровиця СЛАП'!N58+'Рокитно СЛАП'!N58</f>
        <v>0</v>
      </c>
      <c r="O58" s="27">
        <f>Березне!O58+Володимирець!O58+Висоцьк!O58+Дубно!O58+Дубровиця!O58+Зарічне!O58+Клевань!O58+Клесів!O58+Костопіль!O58+Млинів!O58+Остки!O58+Остріг!O58+Рокитне!O58+Рівне!O58+Сарни!O58+Соснівський!O58+РПЗ!O58+Рафалівка!O58+'Дубровиця СЛАП'!O58+'Рокитно СЛАП'!O58</f>
        <v>0</v>
      </c>
      <c r="P58" s="30"/>
      <c r="Q58" s="23">
        <f>Березне!Q58+Володимирець!Q58+Висоцьк!Q58+Дубно!Q58+Дубровиця!Q58+Зарічне!Q58+Клевань!Q58+Клесів!Q58+Костопіль!Q58+Млинів!Q58+Остки!Q58+Остріг!Q58+Рокитне!Q58+Рівне!Q58+Сарни!Q58+Соснівський!Q58+РПЗ!Q58+Рафалівка!Q58+'Дубровиця СЛАП'!Q58+'Рокитно СЛАП'!Q58</f>
        <v>0</v>
      </c>
      <c r="R58" s="27">
        <f>Березне!R58+Володимирець!R58+Висоцьк!R58+Дубно!R58+Дубровиця!R58+Зарічне!R58+Клевань!R58+Клесів!R58+Костопіль!R58+Млинів!R58+Остки!R58+Остріг!R58+Рокитне!R58+Рівне!R58+Сарни!R58+Соснівський!R58+РПЗ!R58+Рафалівка!R58+'Дубровиця СЛАП'!R58+'Рокитно СЛАП'!R58</f>
        <v>1.4729999999999999</v>
      </c>
      <c r="S58" s="30" t="e">
        <f>R58/Q58*100</f>
        <v>#DIV/0!</v>
      </c>
      <c r="T58" s="23">
        <f>Березне!T58+Володимирець!T58+Висоцьк!T58+Дубно!T58+Дубровиця!T58+Зарічне!T58+Клевань!T58+Клесів!T58+Костопіль!T58+Млинів!T58+Остки!T58+Остріг!T58+Рокитне!T58+Рівне!T58+Сарни!T58+Соснівський!T58+РПЗ!T58+Рафалівка!T58+'Дубровиця СЛАП'!T58+'Рокитно СЛАП'!T58</f>
        <v>0</v>
      </c>
      <c r="U58" s="27">
        <f>Березне!U58+Володимирець!U58+Висоцьк!U58+Дубно!U58+Дубровиця!U58+Зарічне!U58+Клевань!U58+Клесів!U58+Костопіль!U58+Млинів!U58+Остки!U58+Остріг!U58+Рокитне!U58+Рівне!U58+Сарни!U58+Соснівський!U58+РПЗ!U58+Рафалівка!U58+'Дубровиця СЛАП'!U58+'Рокитно СЛАП'!U58</f>
        <v>1.0510000000000002</v>
      </c>
      <c r="V58" s="30" t="e">
        <f>U58/T58*100</f>
        <v>#DIV/0!</v>
      </c>
      <c r="W58" s="14">
        <f t="shared" si="0"/>
        <v>0.04600000000000026</v>
      </c>
      <c r="X58" s="7">
        <f t="shared" si="1"/>
        <v>0</v>
      </c>
      <c r="Y58" s="7"/>
    </row>
    <row r="59" spans="1:24" ht="12.75">
      <c r="A59" s="20" t="s">
        <v>28</v>
      </c>
      <c r="B59" s="23">
        <f>Березне!B59+Володимирець!B59+Висоцьк!B59+Дубно!B59+Дубровиця!B59+Зарічне!B59+Клевань!B59+Клесів!B59+Костопіль!B59+Млинів!B59+Остки!B59+Остріг!B59+Рокитне!B59+Рівне!B59+Сарни!B59+Соснівський!B59+РПЗ!B59+Рафалівка!B59+'Дубровиця СЛАП'!B59+'Рокитно СЛАП'!B59</f>
        <v>0</v>
      </c>
      <c r="C59" s="27">
        <f>Березне!C59+Володимирець!C59+Висоцьк!C59+Дубно!C59+Дубровиця!C59+Зарічне!C59+Клевань!C59+Клесів!C59+Костопіль!C59+Млинів!C59+Остки!C59+Остріг!C59+Рокитне!C59+Рівне!C59+Сарни!C59+Соснівський!C59+РПЗ!C59+Рафалівка!C59+'Дубровиця СЛАП'!C59+'Рокитно СЛАП'!C59</f>
        <v>2.218</v>
      </c>
      <c r="D59" s="28"/>
      <c r="E59" s="23">
        <f>Березне!E59+Володимирець!E59+Висоцьк!E59+Дубно!E59+Дубровиця!E59+Зарічне!E59+Клевань!E59+Клесів!E59+Костопіль!E59+Млинів!E59+Остки!E59+Остріг!E59+Рокитне!E59+Рівне!E59+Сарни!E59+Соснівський!E59+РПЗ!E59+Рафалівка!E59+'Дубровиця СЛАП'!E59+'Рокитно СЛАП'!E59</f>
        <v>0</v>
      </c>
      <c r="F59" s="27">
        <f>Березне!F59+Володимирець!F59+Висоцьк!F59+Дубно!F59+Дубровиця!F59+Зарічне!F59+Клевань!F59+Клесів!F59+Костопіль!F59+Млинів!F59+Остки!F59+Остріг!F59+Рокитне!F59+Рівне!F59+Сарни!F59+Соснівський!F59+РПЗ!F59+Рафалівка!F59+'Дубровиця СЛАП'!F59+'Рокитно СЛАП'!F59</f>
        <v>0.024</v>
      </c>
      <c r="G59" s="28"/>
      <c r="H59" s="23"/>
      <c r="I59" s="28"/>
      <c r="J59" s="28"/>
      <c r="K59" s="23">
        <f>Березне!K59+Володимирець!K59+Висоцьк!K59+Дубно!K59+Дубровиця!K59+Зарічне!K59+Клевань!K59+Клесів!K59+Костопіль!K59+Млинів!K59+Остки!K59+Остріг!K59+Рокитне!K59+Рівне!K59+Сарни!K59+Соснівський!K59+РПЗ!K59+Рафалівка!K59+'Дубровиця СЛАП'!K59+'Рокитно СЛАП'!K59</f>
        <v>0</v>
      </c>
      <c r="L59" s="27">
        <f>Березне!L59+Володимирець!L59+Висоцьк!L59+Дубно!L59+Дубровиця!L59+Зарічне!L59+Клевань!L59+Клесів!L59+Костопіль!L59+Млинів!L59+Остки!L59+Остріг!L59+Рокитне!L59+Рівне!L59+Сарни!L59+Соснівський!L59+РПЗ!L59+Рафалівка!L59+'Дубровиця СЛАП'!L59+'Рокитно СЛАП'!L59</f>
        <v>0</v>
      </c>
      <c r="M59" s="28"/>
      <c r="N59" s="23">
        <f>Березне!N59+Володимирець!N59+Висоцьк!N59+Дубно!N59+Дубровиця!N59+Зарічне!N59+Клевань!N59+Клесів!N59+Костопіль!N59+Млинів!N59+Остки!N59+Остріг!N59+Рокитне!N59+Рівне!N59+Сарни!N59+Соснівський!N59+РПЗ!N59+Рафалівка!N59+'Дубровиця СЛАП'!N59+'Рокитно СЛАП'!N59</f>
        <v>0</v>
      </c>
      <c r="O59" s="27">
        <f>Березне!O59+Володимирець!O59+Висоцьк!O59+Дубно!O59+Дубровиця!O59+Зарічне!O59+Клевань!O59+Клесів!O59+Костопіль!O59+Млинів!O59+Остки!O59+Остріг!O59+Рокитне!O59+Рівне!O59+Сарни!O59+Соснівський!O59+РПЗ!O59+Рафалівка!O59+'Дубровиця СЛАП'!O59+'Рокитно СЛАП'!O59</f>
        <v>2.0380000000000003</v>
      </c>
      <c r="P59" s="28"/>
      <c r="Q59" s="23">
        <f>Березне!Q59+Володимирець!Q59+Висоцьк!Q59+Дубно!Q59+Дубровиця!Q59+Зарічне!Q59+Клевань!Q59+Клесів!Q59+Костопіль!Q59+Млинів!Q59+Остки!Q59+Остріг!Q59+Рокитне!Q59+Рівне!Q59+Сарни!Q59+Соснівський!Q59+РПЗ!Q59+Рафалівка!Q59+'Дубровиця СЛАП'!Q59+'Рокитно СЛАП'!Q59</f>
        <v>0</v>
      </c>
      <c r="R59" s="27">
        <f>Березне!R59+Володимирець!R59+Висоцьк!R59+Дубно!R59+Дубровиця!R59+Зарічне!R59+Клевань!R59+Клесів!R59+Костопіль!R59+Млинів!R59+Остки!R59+Остріг!R59+Рокитне!R59+Рівне!R59+Сарни!R59+Соснівський!R59+РПЗ!R59+Рафалівка!R59+'Дубровиця СЛАП'!R59+'Рокитно СЛАП'!R59</f>
        <v>0.114</v>
      </c>
      <c r="S59" s="28"/>
      <c r="T59" s="23">
        <f>Березне!T59+Володимирець!T59+Висоцьк!T59+Дубно!T59+Дубровиця!T59+Зарічне!T59+Клевань!T59+Клесів!T59+Костопіль!T59+Млинів!T59+Остки!T59+Остріг!T59+Рокитне!T59+Рівне!T59+Сарни!T59+Соснівський!T59+РПЗ!T59+Рафалівка!T59+'Дубровиця СЛАП'!T59+'Рокитно СЛАП'!T59</f>
        <v>0</v>
      </c>
      <c r="U59" s="27">
        <f>Березне!U59+Володимирець!U59+Висоцьк!U59+Дубно!U59+Дубровиця!U59+Зарічне!U59+Клевань!U59+Клесів!U59+Костопіль!U59+Млинів!U59+Остки!U59+Остріг!U59+Рокитне!U59+Рівне!U59+Сарни!U59+Соснівський!U59+РПЗ!U59+Рафалівка!U59+'Дубровиця СЛАП'!U59+'Рокитно СЛАП'!U59</f>
        <v>0.019</v>
      </c>
      <c r="V59" s="28"/>
      <c r="W59" s="7">
        <f t="shared" si="0"/>
        <v>0.02299999999999969</v>
      </c>
      <c r="X59" s="7">
        <f t="shared" si="1"/>
        <v>0</v>
      </c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5905511811023623" right="0.2362204724409449" top="0.31496062992125984" bottom="0.11811023622047245" header="0.5118110236220472" footer="0.5118110236220472"/>
  <pageSetup horizontalDpi="300" verticalDpi="300" orientation="landscape" paperSize="9" scale="75" r:id="rId1"/>
  <rowBreaks count="1" manualBreakCount="1">
    <brk id="6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1">
      <selection activeCell="P49" sqref="P49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53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8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5.2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62.55</v>
      </c>
      <c r="C9" s="19">
        <f>C11+C13+C14+C30</f>
        <v>53.717</v>
      </c>
      <c r="D9" s="6">
        <f>C9/B9*100</f>
        <v>85.87849720223821</v>
      </c>
      <c r="E9" s="23">
        <f>E11+E13+E14+E30</f>
        <v>3.8100000000000005</v>
      </c>
      <c r="F9" s="5">
        <f>F11+F13+F14+F30</f>
        <v>3.2849999999999997</v>
      </c>
      <c r="G9" s="6">
        <f>F9/E9*100</f>
        <v>86.22047244094486</v>
      </c>
      <c r="H9" s="23"/>
      <c r="I9" s="5"/>
      <c r="J9" s="5"/>
      <c r="K9" s="23">
        <f>K11+K13+K14+K30</f>
        <v>0.56</v>
      </c>
      <c r="L9" s="5">
        <f>L11+L13+L14+L30</f>
        <v>0.40199999999999997</v>
      </c>
      <c r="M9" s="6">
        <f>L9/K9*100</f>
        <v>71.78571428571428</v>
      </c>
      <c r="N9" s="23">
        <f>N11+N13+N14+N30</f>
        <v>33.72</v>
      </c>
      <c r="O9" s="5">
        <f>O11+O13+O14+O30</f>
        <v>28.352000000000004</v>
      </c>
      <c r="P9" s="6">
        <f>O9/N9*100</f>
        <v>84.08066429418743</v>
      </c>
      <c r="Q9" s="23">
        <f>Q11+Q13+Q14+Q30</f>
        <v>7.13</v>
      </c>
      <c r="R9" s="5">
        <f>R11+R13+R14+R30</f>
        <v>5.976</v>
      </c>
      <c r="S9" s="6">
        <f>R9/Q9*100</f>
        <v>83.8148667601683</v>
      </c>
      <c r="T9" s="23">
        <f>T11+T13+T14</f>
        <v>10.35</v>
      </c>
      <c r="U9" s="5">
        <f>U11+U13+U14+U30</f>
        <v>8.768</v>
      </c>
      <c r="V9" s="6">
        <f>U9/T9*100</f>
        <v>84.71497584541063</v>
      </c>
      <c r="W9" s="14">
        <f aca="true" t="shared" si="0" ref="W9:W37">C9-F9-L9-O9-R9-U9</f>
        <v>6.9339999999999975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35.66</v>
      </c>
      <c r="C11" s="5">
        <f>C17+C21+C22+C23+C24+C27</f>
        <v>37.71</v>
      </c>
      <c r="D11" s="6">
        <f>C11/B11*100</f>
        <v>105.74873808188447</v>
      </c>
      <c r="E11" s="23">
        <f>E17+E21+E22+E23+E24+E27</f>
        <v>1.3800000000000001</v>
      </c>
      <c r="F11" s="5">
        <f>F17+F21+F22+F23+F24+F27</f>
        <v>1.762</v>
      </c>
      <c r="G11" s="6">
        <f>F11/E11*100</f>
        <v>127.68115942028983</v>
      </c>
      <c r="H11" s="23"/>
      <c r="I11" s="5"/>
      <c r="J11" s="5"/>
      <c r="K11" s="23">
        <f>K17+K21+K22+K23+K24+K27</f>
        <v>0.15000000000000002</v>
      </c>
      <c r="L11" s="5">
        <f>L17+L21+L22+L23+L24+L27</f>
        <v>0.157</v>
      </c>
      <c r="M11" s="6">
        <f>L11/K11*100</f>
        <v>104.66666666666664</v>
      </c>
      <c r="N11" s="23">
        <f>N17+N21+N22+N23+N24+N27</f>
        <v>25.08</v>
      </c>
      <c r="O11" s="5">
        <f>O17+O21+O22+O23+O24+O27</f>
        <v>22.915000000000003</v>
      </c>
      <c r="P11" s="6">
        <f>O11/N11*100</f>
        <v>91.36762360446573</v>
      </c>
      <c r="Q11" s="23">
        <f>Q17+Q21+Q22+Q23+Q24+Q27</f>
        <v>2.27</v>
      </c>
      <c r="R11" s="5">
        <f>R17+R21+R22+R23+R24+R27</f>
        <v>4.343</v>
      </c>
      <c r="S11" s="6">
        <f>R11/Q11*100</f>
        <v>191.3215859030837</v>
      </c>
      <c r="T11" s="23">
        <f>T17+T21+T22+T23+T24+T27</f>
        <v>6.68</v>
      </c>
      <c r="U11" s="5">
        <f>U17+U21+U22+U23+U24+U27</f>
        <v>5.102</v>
      </c>
      <c r="V11" s="6">
        <f>U11/T11*100</f>
        <v>76.37724550898204</v>
      </c>
      <c r="W11" s="14">
        <f t="shared" si="0"/>
        <v>3.431000000000001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16.44</v>
      </c>
      <c r="C13" s="5">
        <v>6.823</v>
      </c>
      <c r="D13" s="6">
        <f>C13/B13*100</f>
        <v>41.50243309002433</v>
      </c>
      <c r="E13" s="23">
        <v>1.48</v>
      </c>
      <c r="F13" s="5">
        <v>1.341</v>
      </c>
      <c r="G13" s="6">
        <f>F13/E13*100</f>
        <v>90.60810810810811</v>
      </c>
      <c r="H13" s="23"/>
      <c r="I13" s="5"/>
      <c r="J13" s="5"/>
      <c r="K13" s="23">
        <v>0.33</v>
      </c>
      <c r="L13" s="5">
        <v>0.19</v>
      </c>
      <c r="M13" s="6">
        <f>L13/K13*100</f>
        <v>57.57575757575757</v>
      </c>
      <c r="N13" s="23">
        <v>5.48</v>
      </c>
      <c r="O13" s="5">
        <v>1.202</v>
      </c>
      <c r="P13" s="6">
        <f>O13/N13*100</f>
        <v>21.93430656934306</v>
      </c>
      <c r="Q13" s="23">
        <v>2.86</v>
      </c>
      <c r="R13" s="5">
        <v>1.253</v>
      </c>
      <c r="S13" s="6">
        <f>R13/Q13*100</f>
        <v>43.81118881118881</v>
      </c>
      <c r="T13" s="23">
        <v>1.67</v>
      </c>
      <c r="U13" s="5">
        <v>0.817</v>
      </c>
      <c r="V13" s="6">
        <f>U13/T13*100</f>
        <v>48.92215568862275</v>
      </c>
      <c r="W13" s="14">
        <f t="shared" si="0"/>
        <v>2.0199999999999996</v>
      </c>
      <c r="X13" s="7"/>
      <c r="Y13" s="7"/>
    </row>
    <row r="14" spans="1:25" ht="12.75">
      <c r="A14" s="10" t="s">
        <v>17</v>
      </c>
      <c r="B14" s="23">
        <v>10.45</v>
      </c>
      <c r="C14" s="5">
        <v>9.184</v>
      </c>
      <c r="D14" s="6">
        <f>C14/B14*100</f>
        <v>87.88516746411483</v>
      </c>
      <c r="E14" s="23">
        <v>0.95</v>
      </c>
      <c r="F14" s="5">
        <v>0.182</v>
      </c>
      <c r="G14" s="6">
        <f>F14/E14*100</f>
        <v>19.157894736842103</v>
      </c>
      <c r="H14" s="23"/>
      <c r="I14" s="5"/>
      <c r="J14" s="5"/>
      <c r="K14" s="23">
        <v>0.08</v>
      </c>
      <c r="L14" s="5">
        <v>0.055</v>
      </c>
      <c r="M14" s="6">
        <f>L14/K14*100</f>
        <v>68.75</v>
      </c>
      <c r="N14" s="23">
        <v>3.16</v>
      </c>
      <c r="O14" s="5">
        <v>4.235</v>
      </c>
      <c r="P14" s="6">
        <f>O14/N14*100</f>
        <v>134.01898734177215</v>
      </c>
      <c r="Q14" s="23">
        <v>2</v>
      </c>
      <c r="R14" s="5">
        <v>0.38</v>
      </c>
      <c r="S14" s="6">
        <f>R14/Q14*100</f>
        <v>19</v>
      </c>
      <c r="T14" s="23">
        <v>2</v>
      </c>
      <c r="U14" s="5">
        <v>2.849</v>
      </c>
      <c r="V14" s="6">
        <f>U14/T14*100</f>
        <v>142.45000000000002</v>
      </c>
      <c r="W14" s="14">
        <f t="shared" si="0"/>
        <v>1.4829999999999988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19.709999999999997</v>
      </c>
      <c r="C17" s="5">
        <f>C18+C19+C20</f>
        <v>16.753</v>
      </c>
      <c r="D17" s="6">
        <f aca="true" t="shared" si="1" ref="D17:D29">C17/B17*100</f>
        <v>84.99746321664131</v>
      </c>
      <c r="E17" s="23">
        <f>E18+E19+E20</f>
        <v>1.3</v>
      </c>
      <c r="F17" s="5">
        <f>F18+F19+F20</f>
        <v>1.207</v>
      </c>
      <c r="G17" s="6">
        <f aca="true" t="shared" si="2" ref="G17:G22">F17/E17*100</f>
        <v>92.84615384615384</v>
      </c>
      <c r="H17" s="23"/>
      <c r="I17" s="5"/>
      <c r="J17" s="5"/>
      <c r="K17" s="23">
        <f>K18+K19+K20</f>
        <v>0.15000000000000002</v>
      </c>
      <c r="L17" s="5">
        <f>L18+L19+L20</f>
        <v>0.109</v>
      </c>
      <c r="M17" s="6">
        <f>L17/K17*100</f>
        <v>72.66666666666666</v>
      </c>
      <c r="N17" s="23">
        <f>N18+N19+N20</f>
        <v>18.06</v>
      </c>
      <c r="O17" s="5">
        <f>O18+O19+O20</f>
        <v>15.161000000000001</v>
      </c>
      <c r="P17" s="6">
        <f aca="true" t="shared" si="3" ref="P17:P23">O17/N17*100</f>
        <v>83.94795127353268</v>
      </c>
      <c r="Q17" s="23">
        <f>Q18+Q19+Q20</f>
        <v>0</v>
      </c>
      <c r="R17" s="5">
        <f>R18+R19+R20</f>
        <v>0.004</v>
      </c>
      <c r="S17" s="6" t="e">
        <f aca="true" t="shared" si="4" ref="S17:S22">R17/Q17*100</f>
        <v>#DIV/0!</v>
      </c>
      <c r="T17" s="23">
        <f>T18+T19+T20</f>
        <v>0.1</v>
      </c>
      <c r="U17" s="5">
        <f>U18+U19+U20</f>
        <v>0.224</v>
      </c>
      <c r="V17" s="6">
        <f aca="true" t="shared" si="5" ref="V17:V22">U17/T17*100</f>
        <v>223.99999999999997</v>
      </c>
      <c r="W17" s="14">
        <f t="shared" si="0"/>
        <v>0.047999999999998016</v>
      </c>
      <c r="X17" s="7"/>
      <c r="Y17" s="7"/>
    </row>
    <row r="18" spans="1:25" ht="12.75">
      <c r="A18" s="13" t="s">
        <v>20</v>
      </c>
      <c r="B18" s="23">
        <v>5.02</v>
      </c>
      <c r="C18" s="5">
        <v>4.962</v>
      </c>
      <c r="D18" s="6">
        <f t="shared" si="1"/>
        <v>98.84462151394423</v>
      </c>
      <c r="E18" s="23">
        <v>0.17</v>
      </c>
      <c r="F18" s="5">
        <v>0.121</v>
      </c>
      <c r="G18" s="6">
        <f t="shared" si="2"/>
        <v>71.17647058823529</v>
      </c>
      <c r="H18" s="23"/>
      <c r="I18" s="5"/>
      <c r="J18" s="5"/>
      <c r="K18" s="23">
        <v>0.02</v>
      </c>
      <c r="L18" s="5">
        <v>0.017</v>
      </c>
      <c r="M18" s="6">
        <f>L18/K18*100</f>
        <v>85.00000000000001</v>
      </c>
      <c r="N18" s="23">
        <v>4.7</v>
      </c>
      <c r="O18" s="5">
        <v>4.58</v>
      </c>
      <c r="P18" s="6">
        <f t="shared" si="3"/>
        <v>97.44680851063829</v>
      </c>
      <c r="Q18" s="23"/>
      <c r="R18" s="5">
        <v>0.004</v>
      </c>
      <c r="S18" s="6" t="e">
        <f t="shared" si="4"/>
        <v>#DIV/0!</v>
      </c>
      <c r="T18" s="23">
        <v>0.1</v>
      </c>
      <c r="U18" s="5">
        <v>0.224</v>
      </c>
      <c r="V18" s="6">
        <f t="shared" si="5"/>
        <v>223.99999999999997</v>
      </c>
      <c r="W18" s="14">
        <f t="shared" si="0"/>
        <v>0.015999999999998876</v>
      </c>
      <c r="X18" s="7"/>
      <c r="Y18" s="7"/>
    </row>
    <row r="19" spans="1:25" ht="12.75">
      <c r="A19" s="13" t="s">
        <v>21</v>
      </c>
      <c r="B19" s="23">
        <v>7.88</v>
      </c>
      <c r="C19" s="5">
        <v>7.236</v>
      </c>
      <c r="D19" s="6">
        <f t="shared" si="1"/>
        <v>91.82741116751268</v>
      </c>
      <c r="E19" s="23">
        <v>0.23</v>
      </c>
      <c r="F19" s="5">
        <v>0.198</v>
      </c>
      <c r="G19" s="6">
        <f t="shared" si="2"/>
        <v>86.08695652173914</v>
      </c>
      <c r="H19" s="23"/>
      <c r="I19" s="5"/>
      <c r="J19" s="5"/>
      <c r="K19" s="23">
        <v>0.05</v>
      </c>
      <c r="L19" s="5">
        <v>0.032</v>
      </c>
      <c r="M19" s="6">
        <f>L19/K19*100</f>
        <v>64</v>
      </c>
      <c r="N19" s="23">
        <v>7.56</v>
      </c>
      <c r="O19" s="5">
        <v>7.006</v>
      </c>
      <c r="P19" s="6">
        <f t="shared" si="3"/>
        <v>92.67195767195768</v>
      </c>
      <c r="Q19" s="23"/>
      <c r="R19" s="5">
        <v>0</v>
      </c>
      <c r="S19" s="6" t="e">
        <f t="shared" si="4"/>
        <v>#DIV/0!</v>
      </c>
      <c r="T19" s="23"/>
      <c r="U19" s="5">
        <v>0</v>
      </c>
      <c r="V19" s="6" t="e">
        <f t="shared" si="5"/>
        <v>#DIV/0!</v>
      </c>
      <c r="W19" s="14">
        <f t="shared" si="0"/>
        <v>-8.881784197001252E-16</v>
      </c>
      <c r="X19" s="7"/>
      <c r="Y19" s="7"/>
    </row>
    <row r="20" spans="1:25" ht="12.75">
      <c r="A20" s="13" t="s">
        <v>22</v>
      </c>
      <c r="B20" s="23">
        <v>6.81</v>
      </c>
      <c r="C20" s="5">
        <v>4.555</v>
      </c>
      <c r="D20" s="6">
        <f t="shared" si="1"/>
        <v>66.88693098384728</v>
      </c>
      <c r="E20" s="23">
        <v>0.9</v>
      </c>
      <c r="F20" s="5">
        <v>0.888</v>
      </c>
      <c r="G20" s="6">
        <f t="shared" si="2"/>
        <v>98.66666666666667</v>
      </c>
      <c r="H20" s="23"/>
      <c r="I20" s="5"/>
      <c r="J20" s="5"/>
      <c r="K20" s="23">
        <v>0.08</v>
      </c>
      <c r="L20" s="5">
        <v>0.06</v>
      </c>
      <c r="M20" s="6">
        <f>L20/K20*100</f>
        <v>75</v>
      </c>
      <c r="N20" s="23">
        <v>5.8</v>
      </c>
      <c r="O20" s="5">
        <v>3.575</v>
      </c>
      <c r="P20" s="6">
        <f t="shared" si="3"/>
        <v>61.63793103448276</v>
      </c>
      <c r="Q20" s="23">
        <v>0</v>
      </c>
      <c r="R20" s="5">
        <v>0</v>
      </c>
      <c r="S20" s="6" t="e">
        <f t="shared" si="4"/>
        <v>#DIV/0!</v>
      </c>
      <c r="T20" s="23"/>
      <c r="U20" s="5">
        <v>0</v>
      </c>
      <c r="V20" s="6" t="e">
        <f t="shared" si="5"/>
        <v>#DIV/0!</v>
      </c>
      <c r="W20" s="14">
        <f t="shared" si="0"/>
        <v>0.031999999999999584</v>
      </c>
      <c r="X20" s="7"/>
      <c r="Y20" s="7"/>
    </row>
    <row r="21" spans="1:25" ht="12.75">
      <c r="A21" s="35" t="s">
        <v>33</v>
      </c>
      <c r="B21" s="23">
        <v>0.94</v>
      </c>
      <c r="C21" s="5">
        <v>2.884</v>
      </c>
      <c r="D21" s="6">
        <f t="shared" si="1"/>
        <v>306.8085106382979</v>
      </c>
      <c r="E21" s="23"/>
      <c r="F21" s="5">
        <v>0</v>
      </c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0.94</v>
      </c>
      <c r="O21" s="5">
        <v>2.884</v>
      </c>
      <c r="P21" s="6">
        <f t="shared" si="3"/>
        <v>306.8085106382979</v>
      </c>
      <c r="Q21" s="23"/>
      <c r="R21" s="5">
        <v>0</v>
      </c>
      <c r="S21" s="6" t="e">
        <f t="shared" si="4"/>
        <v>#DIV/0!</v>
      </c>
      <c r="T21" s="23"/>
      <c r="U21" s="5">
        <v>0</v>
      </c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7.36</v>
      </c>
      <c r="C22" s="5">
        <v>10.905</v>
      </c>
      <c r="D22" s="6">
        <f t="shared" si="1"/>
        <v>148.16576086956522</v>
      </c>
      <c r="E22" s="23">
        <v>0</v>
      </c>
      <c r="F22" s="5">
        <v>0.486</v>
      </c>
      <c r="G22" s="6" t="e">
        <f t="shared" si="2"/>
        <v>#DIV/0!</v>
      </c>
      <c r="H22" s="23"/>
      <c r="I22" s="5"/>
      <c r="J22" s="5"/>
      <c r="K22" s="23">
        <v>0</v>
      </c>
      <c r="L22" s="5">
        <v>0.048</v>
      </c>
      <c r="M22" s="6" t="e">
        <f>L22/K22*100</f>
        <v>#DIV/0!</v>
      </c>
      <c r="N22" s="23">
        <v>6.08</v>
      </c>
      <c r="O22" s="5">
        <v>4.87</v>
      </c>
      <c r="P22" s="6">
        <f t="shared" si="3"/>
        <v>80.09868421052632</v>
      </c>
      <c r="Q22" s="23">
        <v>0</v>
      </c>
      <c r="R22" s="5">
        <v>1.714</v>
      </c>
      <c r="S22" s="6" t="e">
        <f t="shared" si="4"/>
        <v>#DIV/0!</v>
      </c>
      <c r="T22" s="23">
        <v>1.28</v>
      </c>
      <c r="U22" s="5">
        <v>0.42</v>
      </c>
      <c r="V22" s="6">
        <f t="shared" si="5"/>
        <v>32.8125</v>
      </c>
      <c r="W22" s="14">
        <f t="shared" si="0"/>
        <v>3.3669999999999987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0.08</v>
      </c>
      <c r="C24" s="5">
        <f>C25+C26</f>
        <v>0.069</v>
      </c>
      <c r="D24" s="6">
        <f t="shared" si="1"/>
        <v>86.25</v>
      </c>
      <c r="E24" s="23">
        <f>E25+E26</f>
        <v>0.08</v>
      </c>
      <c r="F24" s="5">
        <f>F25+F26</f>
        <v>0.069</v>
      </c>
      <c r="G24" s="6">
        <f>F24/E24*100</f>
        <v>86.25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0.05</v>
      </c>
      <c r="C25" s="5">
        <v>0.022</v>
      </c>
      <c r="D25" s="6">
        <f t="shared" si="1"/>
        <v>43.99999999999999</v>
      </c>
      <c r="E25" s="23">
        <v>0.05</v>
      </c>
      <c r="F25" s="5">
        <v>0.022</v>
      </c>
      <c r="G25" s="6">
        <f>F25/E25*100</f>
        <v>43.99999999999999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0.03</v>
      </c>
      <c r="C26" s="5">
        <v>0.047</v>
      </c>
      <c r="D26" s="6">
        <f t="shared" si="1"/>
        <v>156.66666666666666</v>
      </c>
      <c r="E26" s="23">
        <v>0.03</v>
      </c>
      <c r="F26" s="5">
        <v>0.047</v>
      </c>
      <c r="G26" s="6">
        <f>F26/E26*100</f>
        <v>156.66666666666666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7.57</v>
      </c>
      <c r="C27" s="5">
        <f>C28+C29</f>
        <v>7.099</v>
      </c>
      <c r="D27" s="6">
        <f t="shared" si="1"/>
        <v>93.77807133421399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2.27</v>
      </c>
      <c r="R27" s="5">
        <f>R28+R29</f>
        <v>2.625</v>
      </c>
      <c r="S27" s="6">
        <f>R27/Q27*100</f>
        <v>115.63876651982379</v>
      </c>
      <c r="T27" s="23">
        <f>T28+T29</f>
        <v>5.3</v>
      </c>
      <c r="U27" s="5">
        <f>U28+U29</f>
        <v>4.458</v>
      </c>
      <c r="V27" s="6">
        <f>U27/T27*100</f>
        <v>84.11320754716982</v>
      </c>
      <c r="W27" s="14">
        <f t="shared" si="0"/>
        <v>0.016000000000000014</v>
      </c>
      <c r="X27" s="7"/>
      <c r="Y27" s="7"/>
    </row>
    <row r="28" spans="1:25" ht="12.75">
      <c r="A28" s="13" t="s">
        <v>20</v>
      </c>
      <c r="B28" s="23">
        <v>4</v>
      </c>
      <c r="C28" s="5">
        <v>4.616</v>
      </c>
      <c r="D28" s="6">
        <f t="shared" si="1"/>
        <v>115.39999999999999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1</v>
      </c>
      <c r="R28" s="5">
        <v>1.628</v>
      </c>
      <c r="S28" s="6">
        <f>R28/Q28*100</f>
        <v>162.79999999999998</v>
      </c>
      <c r="T28" s="23">
        <v>3</v>
      </c>
      <c r="U28" s="5">
        <v>2.977</v>
      </c>
      <c r="V28" s="6">
        <f>U28/T28*100</f>
        <v>99.23333333333333</v>
      </c>
      <c r="W28" s="14">
        <f t="shared" si="0"/>
        <v>0.010999999999999677</v>
      </c>
      <c r="X28" s="7"/>
      <c r="Y28" s="7"/>
    </row>
    <row r="29" spans="1:25" ht="12.75">
      <c r="A29" s="13" t="s">
        <v>21</v>
      </c>
      <c r="B29" s="23">
        <v>3.57</v>
      </c>
      <c r="C29" s="5">
        <v>2.483</v>
      </c>
      <c r="D29" s="6">
        <f t="shared" si="1"/>
        <v>69.55182072829132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1.27</v>
      </c>
      <c r="R29" s="5">
        <v>0.997</v>
      </c>
      <c r="S29" s="6">
        <f>R29/Q29*100</f>
        <v>78.50393700787401</v>
      </c>
      <c r="T29" s="23">
        <v>2.3</v>
      </c>
      <c r="U29" s="5">
        <v>1.481</v>
      </c>
      <c r="V29" s="6">
        <f>U29/T29*100</f>
        <v>64.3913043478261</v>
      </c>
      <c r="W29" s="14">
        <f t="shared" si="0"/>
        <v>0.0050000000000001155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52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30.200000000000003</v>
      </c>
      <c r="C38" s="19">
        <f>C40+C42+C43+C59</f>
        <v>38.946999999999996</v>
      </c>
      <c r="D38" s="6">
        <f>C38/B38*100</f>
        <v>128.96357615894036</v>
      </c>
      <c r="E38" s="23">
        <f>E40+E42+E43+E59</f>
        <v>0.30000000000000004</v>
      </c>
      <c r="F38" s="5">
        <f>F40+F42+F43+F59</f>
        <v>0.482</v>
      </c>
      <c r="G38" s="6">
        <f>F38/E38*100</f>
        <v>160.66666666666666</v>
      </c>
      <c r="H38" s="5"/>
      <c r="I38" s="5"/>
      <c r="J38" s="5"/>
      <c r="K38" s="23">
        <f>K40+K42+K43+K59</f>
        <v>0</v>
      </c>
      <c r="L38" s="5">
        <f>L40+L42+L43+L59</f>
        <v>0.008</v>
      </c>
      <c r="M38" s="6" t="e">
        <f>L38/K38*100</f>
        <v>#DIV/0!</v>
      </c>
      <c r="N38" s="23">
        <f>N40+N42+N43+N59</f>
        <v>27.499999999999996</v>
      </c>
      <c r="O38" s="5">
        <f>O40+O42+O43+O59</f>
        <v>34.879999999999995</v>
      </c>
      <c r="P38" s="6">
        <f>O38/N38*100</f>
        <v>126.83636363636364</v>
      </c>
      <c r="Q38" s="23">
        <f>Q40+Q42+Q43+Q59</f>
        <v>0.8</v>
      </c>
      <c r="R38" s="5">
        <f>R40+R42+R43+R59</f>
        <v>0.8779999999999999</v>
      </c>
      <c r="S38" s="6">
        <f>R38/Q38*100</f>
        <v>109.74999999999997</v>
      </c>
      <c r="T38" s="23">
        <f>T40+T42+T43</f>
        <v>0.7</v>
      </c>
      <c r="U38" s="5">
        <f>U40+U42+U43+U59</f>
        <v>0.413</v>
      </c>
      <c r="V38" s="6">
        <f>U38/T38*100</f>
        <v>59</v>
      </c>
      <c r="W38" s="14">
        <f>C38-F38-L38-O38-R38-U38</f>
        <v>2.2859999999999983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5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12.4</v>
      </c>
      <c r="C40" s="5">
        <f>C46+C50+C51+C52+C53+C56</f>
        <v>25.043999999999993</v>
      </c>
      <c r="D40" s="6">
        <f>C40/B40*100</f>
        <v>201.96774193548382</v>
      </c>
      <c r="E40" s="23">
        <f>E46+E50+E51+E52+E53+E56</f>
        <v>0.1</v>
      </c>
      <c r="F40" s="5">
        <f>F46+F50+F51+F52+F53+F56</f>
        <v>0.146</v>
      </c>
      <c r="G40" s="6">
        <f>F40/E40*100</f>
        <v>145.99999999999997</v>
      </c>
      <c r="H40" s="5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11.6</v>
      </c>
      <c r="O40" s="5">
        <f>O46+O50+O51+O52+O53+O56</f>
        <v>23.831999999999997</v>
      </c>
      <c r="P40" s="6">
        <f>O40/N40*100</f>
        <v>205.44827586206895</v>
      </c>
      <c r="Q40" s="23">
        <f>Q46+Q50+Q51+Q52+Q53+Q56</f>
        <v>0.3</v>
      </c>
      <c r="R40" s="5">
        <f>R46+R50+R51+R52+R53+R56</f>
        <v>0.33099999999999996</v>
      </c>
      <c r="S40" s="6">
        <f>R40/Q40*100</f>
        <v>110.33333333333333</v>
      </c>
      <c r="T40" s="23">
        <f>T46+T50+T51+T52+T53+T56</f>
        <v>0.3</v>
      </c>
      <c r="U40" s="5">
        <f>U46+U50+U51+U52+U53+U56</f>
        <v>0.246</v>
      </c>
      <c r="V40" s="6">
        <f>U40/T40*100</f>
        <v>82</v>
      </c>
      <c r="W40" s="14">
        <f t="shared" si="6"/>
        <v>0.48899999999999544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5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13.3</v>
      </c>
      <c r="C42" s="5">
        <v>3.702</v>
      </c>
      <c r="D42" s="6">
        <f>C42/B42*100</f>
        <v>27.834586466165412</v>
      </c>
      <c r="E42" s="23">
        <v>0.1</v>
      </c>
      <c r="F42" s="5">
        <v>0.211</v>
      </c>
      <c r="G42" s="6">
        <f>F42/E42*100</f>
        <v>211</v>
      </c>
      <c r="H42" s="5"/>
      <c r="I42" s="5"/>
      <c r="J42" s="5"/>
      <c r="K42" s="23">
        <v>0</v>
      </c>
      <c r="L42" s="5">
        <v>0.006</v>
      </c>
      <c r="M42" s="6" t="e">
        <f>L42/K42*100</f>
        <v>#DIV/0!</v>
      </c>
      <c r="N42" s="23">
        <v>12.2</v>
      </c>
      <c r="O42" s="5">
        <v>2.244</v>
      </c>
      <c r="P42" s="6">
        <f>O42/N42*100</f>
        <v>18.393442622950822</v>
      </c>
      <c r="Q42" s="23">
        <v>0.3</v>
      </c>
      <c r="R42" s="5">
        <v>0.241</v>
      </c>
      <c r="S42" s="6">
        <f>R42/Q42*100</f>
        <v>80.33333333333333</v>
      </c>
      <c r="T42" s="23">
        <v>0.1</v>
      </c>
      <c r="U42" s="5">
        <v>0.037</v>
      </c>
      <c r="V42" s="6">
        <f>U42/T42*100</f>
        <v>36.99999999999999</v>
      </c>
      <c r="W42" s="14">
        <f t="shared" si="6"/>
        <v>0.963</v>
      </c>
      <c r="X42" s="7"/>
      <c r="Y42" s="7"/>
    </row>
    <row r="43" spans="1:25" ht="12.75">
      <c r="A43" s="10" t="s">
        <v>17</v>
      </c>
      <c r="B43" s="23">
        <v>4.5</v>
      </c>
      <c r="C43" s="5">
        <v>10.201</v>
      </c>
      <c r="D43" s="6">
        <f>C43/B43*100</f>
        <v>226.6888888888889</v>
      </c>
      <c r="E43" s="23">
        <v>0.1</v>
      </c>
      <c r="F43" s="5">
        <v>0.125</v>
      </c>
      <c r="G43" s="6">
        <f>F43/E43*100</f>
        <v>125</v>
      </c>
      <c r="H43" s="5"/>
      <c r="I43" s="5"/>
      <c r="J43" s="5"/>
      <c r="K43" s="23">
        <v>0</v>
      </c>
      <c r="L43" s="5">
        <v>0.002</v>
      </c>
      <c r="M43" s="6" t="e">
        <f>L43/K43*100</f>
        <v>#DIV/0!</v>
      </c>
      <c r="N43" s="23">
        <v>3.7</v>
      </c>
      <c r="O43" s="5">
        <v>8.804</v>
      </c>
      <c r="P43" s="6">
        <f>O43/N43*100</f>
        <v>237.94594594594597</v>
      </c>
      <c r="Q43" s="23">
        <v>0.2</v>
      </c>
      <c r="R43" s="5">
        <v>0.306</v>
      </c>
      <c r="S43" s="6">
        <f>R43/Q43*100</f>
        <v>152.99999999999997</v>
      </c>
      <c r="T43" s="23">
        <v>0.3</v>
      </c>
      <c r="U43" s="5">
        <v>0.13</v>
      </c>
      <c r="V43" s="6">
        <f>U43/T43*100</f>
        <v>43.333333333333336</v>
      </c>
      <c r="W43" s="14">
        <f t="shared" si="6"/>
        <v>0.8339999999999995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5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5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1.9</v>
      </c>
      <c r="C46" s="5">
        <f>C47+C48+C49</f>
        <v>8.645999999999999</v>
      </c>
      <c r="D46" s="6">
        <f aca="true" t="shared" si="7" ref="D46:D58">C46/B46*100</f>
        <v>455.05263157894734</v>
      </c>
      <c r="E46" s="23">
        <f>E47+E48+E49</f>
        <v>0</v>
      </c>
      <c r="F46" s="5">
        <f>F47+F48+F49</f>
        <v>0.10999999999999999</v>
      </c>
      <c r="G46" s="6" t="e">
        <f aca="true" t="shared" si="8" ref="G46:G51">F46/E46*100</f>
        <v>#DIV/0!</v>
      </c>
      <c r="H46" s="5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1.9</v>
      </c>
      <c r="O46" s="5">
        <f>O47+O48+O49</f>
        <v>8.533999999999999</v>
      </c>
      <c r="P46" s="6">
        <f aca="true" t="shared" si="9" ref="P46:P52">O46/N46*100</f>
        <v>449.1578947368421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0.002000000000000668</v>
      </c>
      <c r="X46" s="7"/>
      <c r="Y46" s="7"/>
    </row>
    <row r="47" spans="1:25" ht="12.75">
      <c r="A47" s="13" t="s">
        <v>20</v>
      </c>
      <c r="B47" s="23">
        <v>0.1</v>
      </c>
      <c r="C47" s="5">
        <v>2.199</v>
      </c>
      <c r="D47" s="6">
        <f t="shared" si="7"/>
        <v>2199</v>
      </c>
      <c r="E47" s="23">
        <v>0</v>
      </c>
      <c r="F47" s="5">
        <v>0.007</v>
      </c>
      <c r="G47" s="6" t="e">
        <f t="shared" si="8"/>
        <v>#DIV/0!</v>
      </c>
      <c r="H47" s="5"/>
      <c r="I47" s="5"/>
      <c r="J47" s="5"/>
      <c r="K47" s="23"/>
      <c r="L47" s="5"/>
      <c r="M47" s="6" t="e">
        <f>L47/K47*100</f>
        <v>#DIV/0!</v>
      </c>
      <c r="N47" s="23">
        <v>0.1</v>
      </c>
      <c r="O47" s="5">
        <v>2.191</v>
      </c>
      <c r="P47" s="6">
        <f t="shared" si="9"/>
        <v>2190.9999999999995</v>
      </c>
      <c r="Q47" s="23"/>
      <c r="R47" s="5"/>
      <c r="S47" s="6" t="e">
        <f t="shared" si="10"/>
        <v>#DIV/0!</v>
      </c>
      <c r="T47" s="23"/>
      <c r="U47" s="5">
        <v>0</v>
      </c>
      <c r="V47" s="6" t="e">
        <f t="shared" si="11"/>
        <v>#DIV/0!</v>
      </c>
      <c r="W47" s="14">
        <f t="shared" si="6"/>
        <v>0.0009999999999998899</v>
      </c>
      <c r="X47" s="7"/>
      <c r="Y47" s="7"/>
    </row>
    <row r="48" spans="1:25" ht="12.75">
      <c r="A48" s="13" t="s">
        <v>21</v>
      </c>
      <c r="B48" s="23">
        <v>0.4</v>
      </c>
      <c r="C48" s="5">
        <v>4.002</v>
      </c>
      <c r="D48" s="6">
        <f t="shared" si="7"/>
        <v>1000.4999999999999</v>
      </c>
      <c r="E48" s="23">
        <v>0</v>
      </c>
      <c r="F48" s="5">
        <v>0.017</v>
      </c>
      <c r="G48" s="6" t="e">
        <f t="shared" si="8"/>
        <v>#DIV/0!</v>
      </c>
      <c r="H48" s="5"/>
      <c r="I48" s="5"/>
      <c r="J48" s="5"/>
      <c r="K48" s="23"/>
      <c r="L48" s="5"/>
      <c r="M48" s="6" t="e">
        <f>L48/K48*100</f>
        <v>#DIV/0!</v>
      </c>
      <c r="N48" s="23">
        <v>0.4</v>
      </c>
      <c r="O48" s="5">
        <v>3.984</v>
      </c>
      <c r="P48" s="6">
        <f t="shared" si="9"/>
        <v>995.9999999999999</v>
      </c>
      <c r="Q48" s="23"/>
      <c r="R48" s="5"/>
      <c r="S48" s="6" t="e">
        <f t="shared" si="10"/>
        <v>#DIV/0!</v>
      </c>
      <c r="T48" s="23"/>
      <c r="U48" s="5">
        <v>0</v>
      </c>
      <c r="V48" s="6" t="e">
        <f t="shared" si="11"/>
        <v>#DIV/0!</v>
      </c>
      <c r="W48" s="14">
        <f t="shared" si="6"/>
        <v>0.0009999999999998899</v>
      </c>
      <c r="X48" s="7"/>
      <c r="Y48" s="7"/>
    </row>
    <row r="49" spans="1:25" ht="12.75">
      <c r="A49" s="13" t="s">
        <v>22</v>
      </c>
      <c r="B49" s="23">
        <v>1.4</v>
      </c>
      <c r="C49" s="5">
        <v>2.445</v>
      </c>
      <c r="D49" s="6">
        <f t="shared" si="7"/>
        <v>174.64285714285714</v>
      </c>
      <c r="E49" s="23">
        <v>0</v>
      </c>
      <c r="F49" s="5">
        <v>0.086</v>
      </c>
      <c r="G49" s="6" t="e">
        <f t="shared" si="8"/>
        <v>#DIV/0!</v>
      </c>
      <c r="H49" s="5"/>
      <c r="I49" s="5"/>
      <c r="J49" s="5"/>
      <c r="K49" s="23">
        <v>0</v>
      </c>
      <c r="L49" s="5"/>
      <c r="M49" s="6" t="e">
        <f>L49/K49*100</f>
        <v>#DIV/0!</v>
      </c>
      <c r="N49" s="23">
        <v>1.4</v>
      </c>
      <c r="O49" s="5">
        <v>2.359</v>
      </c>
      <c r="P49" s="6">
        <f t="shared" si="9"/>
        <v>168.5</v>
      </c>
      <c r="Q49" s="23"/>
      <c r="R49" s="5"/>
      <c r="S49" s="6" t="e">
        <f t="shared" si="10"/>
        <v>#DIV/0!</v>
      </c>
      <c r="T49" s="23">
        <v>0</v>
      </c>
      <c r="U49" s="5">
        <v>0</v>
      </c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>
        <v>11.261</v>
      </c>
      <c r="D50" s="6" t="e">
        <f t="shared" si="7"/>
        <v>#DIV/0!</v>
      </c>
      <c r="E50" s="23"/>
      <c r="F50" s="5"/>
      <c r="G50" s="6" t="e">
        <f t="shared" si="8"/>
        <v>#DIV/0!</v>
      </c>
      <c r="H50" s="5"/>
      <c r="I50" s="5"/>
      <c r="J50" s="5"/>
      <c r="K50" s="23"/>
      <c r="L50" s="5"/>
      <c r="M50" s="6"/>
      <c r="N50" s="23"/>
      <c r="O50" s="5">
        <v>11.261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10.5</v>
      </c>
      <c r="C51" s="5">
        <v>5.002</v>
      </c>
      <c r="D51" s="6">
        <f t="shared" si="7"/>
        <v>47.63809523809523</v>
      </c>
      <c r="E51" s="23">
        <v>0.1</v>
      </c>
      <c r="F51" s="5">
        <v>0.031</v>
      </c>
      <c r="G51" s="6">
        <f t="shared" si="8"/>
        <v>31</v>
      </c>
      <c r="H51" s="5"/>
      <c r="I51" s="5"/>
      <c r="J51" s="5"/>
      <c r="K51" s="23"/>
      <c r="L51" s="5">
        <v>0</v>
      </c>
      <c r="M51" s="6" t="e">
        <f>L51/K51*100</f>
        <v>#DIV/0!</v>
      </c>
      <c r="N51" s="23">
        <v>9.7</v>
      </c>
      <c r="O51" s="5">
        <v>4.037</v>
      </c>
      <c r="P51" s="6">
        <f t="shared" si="9"/>
        <v>41.618556701030926</v>
      </c>
      <c r="Q51" s="23">
        <v>0.3</v>
      </c>
      <c r="R51" s="5">
        <v>0.219</v>
      </c>
      <c r="S51" s="6">
        <f t="shared" si="10"/>
        <v>73</v>
      </c>
      <c r="T51" s="23">
        <v>0.3</v>
      </c>
      <c r="U51" s="5">
        <v>0.228</v>
      </c>
      <c r="V51" s="6">
        <f t="shared" si="11"/>
        <v>76</v>
      </c>
      <c r="W51" s="14">
        <f t="shared" si="6"/>
        <v>0.4870000000000002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5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0.005</v>
      </c>
      <c r="D53" s="6" t="e">
        <f t="shared" si="7"/>
        <v>#DIV/0!</v>
      </c>
      <c r="E53" s="23">
        <f>E54+E55</f>
        <v>0</v>
      </c>
      <c r="F53" s="5">
        <f>F54+F55</f>
        <v>0.005</v>
      </c>
      <c r="G53" s="6" t="e">
        <f>F53/E53*100</f>
        <v>#DIV/0!</v>
      </c>
      <c r="H53" s="5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>
        <v>0</v>
      </c>
      <c r="D54" s="6" t="e">
        <f t="shared" si="7"/>
        <v>#DIV/0!</v>
      </c>
      <c r="E54" s="23"/>
      <c r="F54" s="5">
        <v>0</v>
      </c>
      <c r="G54" s="6" t="e">
        <f>F54/E54*100</f>
        <v>#DIV/0!</v>
      </c>
      <c r="H54" s="5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>
        <v>0.005</v>
      </c>
      <c r="D55" s="6" t="e">
        <f t="shared" si="7"/>
        <v>#DIV/0!</v>
      </c>
      <c r="E55" s="23"/>
      <c r="F55" s="5">
        <v>0.005</v>
      </c>
      <c r="G55" s="6" t="e">
        <f>F55/E55*100</f>
        <v>#DIV/0!</v>
      </c>
      <c r="H55" s="5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0.13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5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0.11199999999999999</v>
      </c>
      <c r="S56" s="6" t="e">
        <f>R56/Q56*100</f>
        <v>#DIV/0!</v>
      </c>
      <c r="T56" s="23">
        <f>T57+T58</f>
        <v>0</v>
      </c>
      <c r="U56" s="5">
        <f>U57+U58</f>
        <v>0.018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0.074</v>
      </c>
      <c r="D57" s="6" t="e">
        <f t="shared" si="7"/>
        <v>#DIV/0!</v>
      </c>
      <c r="E57" s="23"/>
      <c r="F57" s="5"/>
      <c r="G57" s="6"/>
      <c r="H57" s="5"/>
      <c r="I57" s="5"/>
      <c r="J57" s="5"/>
      <c r="K57" s="23"/>
      <c r="L57" s="5"/>
      <c r="M57" s="6"/>
      <c r="N57" s="23"/>
      <c r="O57" s="5"/>
      <c r="P57" s="6"/>
      <c r="Q57" s="23"/>
      <c r="R57" s="5">
        <v>0.061</v>
      </c>
      <c r="S57" s="6" t="e">
        <f>R57/Q57*100</f>
        <v>#DIV/0!</v>
      </c>
      <c r="T57" s="23">
        <v>0</v>
      </c>
      <c r="U57" s="5">
        <v>0.013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0.056</v>
      </c>
      <c r="D58" s="6" t="e">
        <f t="shared" si="7"/>
        <v>#DIV/0!</v>
      </c>
      <c r="E58" s="23"/>
      <c r="F58" s="5"/>
      <c r="G58" s="6"/>
      <c r="H58" s="5"/>
      <c r="I58" s="5"/>
      <c r="J58" s="5"/>
      <c r="K58" s="23"/>
      <c r="L58" s="5"/>
      <c r="M58" s="6"/>
      <c r="N58" s="23"/>
      <c r="O58" s="5"/>
      <c r="P58" s="6"/>
      <c r="Q58" s="23"/>
      <c r="R58" s="5">
        <v>0.051</v>
      </c>
      <c r="S58" s="6" t="e">
        <f>R58/Q58*100</f>
        <v>#DIV/0!</v>
      </c>
      <c r="T58" s="23">
        <v>0</v>
      </c>
      <c r="U58" s="5">
        <v>0.005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>
        <v>0</v>
      </c>
      <c r="G59" s="17"/>
      <c r="H59" s="17"/>
      <c r="I59" s="17"/>
      <c r="J59" s="17"/>
      <c r="K59" s="24"/>
      <c r="L59" s="17">
        <v>0</v>
      </c>
      <c r="M59" s="17"/>
      <c r="N59" s="24"/>
      <c r="O59" s="5">
        <v>0</v>
      </c>
      <c r="P59" s="17"/>
      <c r="Q59" s="24"/>
      <c r="R59" s="5">
        <v>0</v>
      </c>
      <c r="S59" s="17"/>
      <c r="T59" s="24"/>
      <c r="U59" s="17">
        <v>0</v>
      </c>
      <c r="V59" s="17"/>
      <c r="W59" s="14">
        <f t="shared" si="6"/>
        <v>0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 r:id="rId1"/>
  <rowBreaks count="1" manualBreakCount="1">
    <brk id="6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A1">
      <selection activeCell="R29" sqref="R29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55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7.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28.55</v>
      </c>
      <c r="C9" s="19">
        <f>C11+C13+C14+C30</f>
        <v>22.952</v>
      </c>
      <c r="D9" s="6">
        <f>C9/B9*100</f>
        <v>80.3922942206655</v>
      </c>
      <c r="E9" s="23">
        <f>E11+E13+E14+E30</f>
        <v>3.8800000000000003</v>
      </c>
      <c r="F9" s="5">
        <f>F11+F13+F14+F30</f>
        <v>2.989</v>
      </c>
      <c r="G9" s="6">
        <f>F9/E9*100</f>
        <v>77.0360824742268</v>
      </c>
      <c r="H9" s="23"/>
      <c r="I9" s="5"/>
      <c r="J9" s="5"/>
      <c r="K9" s="23">
        <f>K11+K13+K14+K30</f>
        <v>1.33</v>
      </c>
      <c r="L9" s="5">
        <f>L11+L13+L14+L30</f>
        <v>1.3</v>
      </c>
      <c r="M9" s="6">
        <f>L9/K9*100</f>
        <v>97.74436090225564</v>
      </c>
      <c r="N9" s="23">
        <f>N11+N13+N14+N30</f>
        <v>3.01</v>
      </c>
      <c r="O9" s="5">
        <f>O11+O13+O14+O30</f>
        <v>2.3979999999999997</v>
      </c>
      <c r="P9" s="6">
        <f>O9/N9*100</f>
        <v>79.66777408637873</v>
      </c>
      <c r="Q9" s="23">
        <f>Q11+Q13+Q14+Q30</f>
        <v>2.9299999999999997</v>
      </c>
      <c r="R9" s="5">
        <f>R11+R13+R14+R30</f>
        <v>1.749</v>
      </c>
      <c r="S9" s="6">
        <f>R9/Q9*100</f>
        <v>59.692832764505134</v>
      </c>
      <c r="T9" s="23">
        <f>T11+T13+T14</f>
        <v>0</v>
      </c>
      <c r="U9" s="5">
        <f>U11+U13+U14+U30</f>
        <v>0</v>
      </c>
      <c r="V9" s="6" t="e">
        <f>U9/T9*100</f>
        <v>#DIV/0!</v>
      </c>
      <c r="W9" s="14">
        <f aca="true" t="shared" si="0" ref="W9:W37">C9-F9-L9-O9-R9-U9</f>
        <v>14.516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3.47</v>
      </c>
      <c r="C11" s="5">
        <f>C17+C21+C22+C23+C24+C27</f>
        <v>4.505999999999999</v>
      </c>
      <c r="D11" s="6">
        <f>C11/B11*100</f>
        <v>129.8559077809798</v>
      </c>
      <c r="E11" s="23">
        <f>E17+E21+E22+E23+E24+E27</f>
        <v>1.12</v>
      </c>
      <c r="F11" s="5">
        <f>F17+F21+F22+F23+F24+F27</f>
        <v>1.287</v>
      </c>
      <c r="G11" s="6">
        <f>F11/E11*100</f>
        <v>114.91071428571426</v>
      </c>
      <c r="H11" s="23"/>
      <c r="I11" s="5"/>
      <c r="J11" s="5"/>
      <c r="K11" s="23">
        <f>K17+K21+K22+K23+K24+K27</f>
        <v>0.14</v>
      </c>
      <c r="L11" s="5">
        <f>L17+L21+L22+L23+L24+L27</f>
        <v>0.145</v>
      </c>
      <c r="M11" s="6">
        <f>L11/K11*100</f>
        <v>103.57142857142856</v>
      </c>
      <c r="N11" s="23">
        <f>N17+N21+N22+N23+N24+N27</f>
        <v>1.3900000000000001</v>
      </c>
      <c r="O11" s="5">
        <f>O17+O21+O22+O23+O24+O27</f>
        <v>1.456</v>
      </c>
      <c r="P11" s="6">
        <f>O11/N11*100</f>
        <v>104.74820143884891</v>
      </c>
      <c r="Q11" s="23">
        <f>Q17+Q21+Q22+Q23+Q24+Q27</f>
        <v>0.73</v>
      </c>
      <c r="R11" s="5">
        <f>R17+R21+R22+R23+R24+R27</f>
        <v>0.757</v>
      </c>
      <c r="S11" s="6">
        <f>R11/Q11*100</f>
        <v>103.69863013698631</v>
      </c>
      <c r="T11" s="23">
        <f>T17+T21+T22+T23+T24+T27</f>
        <v>0</v>
      </c>
      <c r="U11" s="5">
        <f>U17+U21+U22+U23+U24+U27</f>
        <v>0</v>
      </c>
      <c r="V11" s="6" t="e">
        <f>U11/T11*100</f>
        <v>#DIV/0!</v>
      </c>
      <c r="W11" s="14">
        <f t="shared" si="0"/>
        <v>0.8609999999999994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14.38</v>
      </c>
      <c r="C13" s="5">
        <v>2.026</v>
      </c>
      <c r="D13" s="6">
        <f>C13/B13*100</f>
        <v>14.089012517385255</v>
      </c>
      <c r="E13" s="23">
        <v>1.45</v>
      </c>
      <c r="F13" s="5">
        <v>0.304</v>
      </c>
      <c r="G13" s="6">
        <f>F13/E13*100</f>
        <v>20.96551724137931</v>
      </c>
      <c r="H13" s="23"/>
      <c r="I13" s="5"/>
      <c r="J13" s="5"/>
      <c r="K13" s="23">
        <v>0.65</v>
      </c>
      <c r="L13" s="5">
        <v>0</v>
      </c>
      <c r="M13" s="6">
        <f>L13/K13*100</f>
        <v>0</v>
      </c>
      <c r="N13" s="23">
        <v>0.92</v>
      </c>
      <c r="O13" s="5">
        <v>0.345</v>
      </c>
      <c r="P13" s="6">
        <f>O13/N13*100</f>
        <v>37.49999999999999</v>
      </c>
      <c r="Q13" s="23">
        <v>1.4</v>
      </c>
      <c r="R13" s="5">
        <v>0</v>
      </c>
      <c r="S13" s="6">
        <f>R13/Q13*100</f>
        <v>0</v>
      </c>
      <c r="T13" s="23"/>
      <c r="U13" s="5">
        <v>0</v>
      </c>
      <c r="V13" s="6" t="e">
        <f>U13/T13*100</f>
        <v>#DIV/0!</v>
      </c>
      <c r="W13" s="14">
        <f t="shared" si="0"/>
        <v>1.3769999999999998</v>
      </c>
      <c r="X13" s="7"/>
      <c r="Y13" s="7"/>
    </row>
    <row r="14" spans="1:25" ht="12.75">
      <c r="A14" s="10" t="s">
        <v>17</v>
      </c>
      <c r="B14" s="23">
        <v>10.7</v>
      </c>
      <c r="C14" s="5">
        <v>16.42</v>
      </c>
      <c r="D14" s="6">
        <f>C14/B14*100</f>
        <v>153.45794392523368</v>
      </c>
      <c r="E14" s="23">
        <v>1.31</v>
      </c>
      <c r="F14" s="5">
        <v>1.398</v>
      </c>
      <c r="G14" s="6">
        <f>F14/E14*100</f>
        <v>106.71755725190839</v>
      </c>
      <c r="H14" s="23"/>
      <c r="I14" s="5"/>
      <c r="J14" s="5"/>
      <c r="K14" s="23">
        <v>0.54</v>
      </c>
      <c r="L14" s="5">
        <v>1.155</v>
      </c>
      <c r="M14" s="6">
        <f>L14/K14*100</f>
        <v>213.88888888888889</v>
      </c>
      <c r="N14" s="23">
        <v>0.7</v>
      </c>
      <c r="O14" s="5">
        <v>0.597</v>
      </c>
      <c r="P14" s="6">
        <f>O14/N14*100</f>
        <v>85.28571428571429</v>
      </c>
      <c r="Q14" s="23">
        <v>0.8</v>
      </c>
      <c r="R14" s="5">
        <v>0.992</v>
      </c>
      <c r="S14" s="6">
        <f>R14/Q14*100</f>
        <v>124</v>
      </c>
      <c r="T14" s="23"/>
      <c r="U14" s="5"/>
      <c r="V14" s="6" t="e">
        <f>U14/T14*100</f>
        <v>#DIV/0!</v>
      </c>
      <c r="W14" s="14">
        <f t="shared" si="0"/>
        <v>12.278000000000002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2.73</v>
      </c>
      <c r="C17" s="5">
        <f>C18+C19+C20</f>
        <v>3.346</v>
      </c>
      <c r="D17" s="6">
        <f aca="true" t="shared" si="1" ref="D17:D29">C17/B17*100</f>
        <v>122.56410256410257</v>
      </c>
      <c r="E17" s="23">
        <f>E18+E19+E20</f>
        <v>1</v>
      </c>
      <c r="F17" s="5">
        <f>F18+F19+F20</f>
        <v>1.171</v>
      </c>
      <c r="G17" s="6">
        <f aca="true" t="shared" si="2" ref="G17:G22">F17/E17*100</f>
        <v>117.10000000000001</v>
      </c>
      <c r="H17" s="23"/>
      <c r="I17" s="5"/>
      <c r="J17" s="5"/>
      <c r="K17" s="23">
        <f>K18+K19+K20</f>
        <v>0.14</v>
      </c>
      <c r="L17" s="5">
        <f>L18+L19+L20</f>
        <v>0.145</v>
      </c>
      <c r="M17" s="6">
        <f>L17/K17*100</f>
        <v>103.57142857142856</v>
      </c>
      <c r="N17" s="23">
        <f>N18+N19+N20</f>
        <v>1.17</v>
      </c>
      <c r="O17" s="5">
        <f>O18+O19+O20</f>
        <v>1.248</v>
      </c>
      <c r="P17" s="6">
        <f aca="true" t="shared" si="3" ref="P17:P23">O17/N17*100</f>
        <v>106.66666666666667</v>
      </c>
      <c r="Q17" s="23">
        <f>Q18+Q19+Q20</f>
        <v>0.32</v>
      </c>
      <c r="R17" s="5">
        <f>R18+R19+R20</f>
        <v>0</v>
      </c>
      <c r="S17" s="6">
        <f aca="true" t="shared" si="4" ref="S17:S22">R17/Q17*100</f>
        <v>0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0.7819999999999998</v>
      </c>
      <c r="X17" s="7"/>
      <c r="Y17" s="7"/>
    </row>
    <row r="18" spans="1:25" ht="12.75">
      <c r="A18" s="13" t="s">
        <v>20</v>
      </c>
      <c r="B18" s="23">
        <v>0.67</v>
      </c>
      <c r="C18" s="5">
        <v>0.867</v>
      </c>
      <c r="D18" s="6">
        <f t="shared" si="1"/>
        <v>129.40298507462686</v>
      </c>
      <c r="E18" s="23">
        <v>0.22</v>
      </c>
      <c r="F18" s="5">
        <v>0.215</v>
      </c>
      <c r="G18" s="6">
        <f t="shared" si="2"/>
        <v>97.72727272727273</v>
      </c>
      <c r="H18" s="23"/>
      <c r="I18" s="5"/>
      <c r="J18" s="5"/>
      <c r="K18" s="23">
        <v>0.03</v>
      </c>
      <c r="L18" s="5">
        <v>0.027</v>
      </c>
      <c r="M18" s="6">
        <f>L18/K18*100</f>
        <v>90</v>
      </c>
      <c r="N18" s="23">
        <v>0.35</v>
      </c>
      <c r="O18" s="5">
        <v>0.383</v>
      </c>
      <c r="P18" s="6">
        <f t="shared" si="3"/>
        <v>109.42857142857143</v>
      </c>
      <c r="Q18" s="23">
        <v>0.06</v>
      </c>
      <c r="R18" s="5">
        <v>0</v>
      </c>
      <c r="S18" s="6">
        <f t="shared" si="4"/>
        <v>0</v>
      </c>
      <c r="T18" s="23"/>
      <c r="U18" s="5"/>
      <c r="V18" s="6" t="e">
        <f t="shared" si="5"/>
        <v>#DIV/0!</v>
      </c>
      <c r="W18" s="14">
        <f t="shared" si="0"/>
        <v>0.242</v>
      </c>
      <c r="X18" s="7"/>
      <c r="Y18" s="7"/>
    </row>
    <row r="19" spans="1:25" ht="12.75">
      <c r="A19" s="13" t="s">
        <v>21</v>
      </c>
      <c r="B19" s="23">
        <v>0.91</v>
      </c>
      <c r="C19" s="5">
        <v>1.026</v>
      </c>
      <c r="D19" s="6">
        <f t="shared" si="1"/>
        <v>112.74725274725274</v>
      </c>
      <c r="E19" s="23">
        <v>0.31</v>
      </c>
      <c r="F19" s="5">
        <v>0.271</v>
      </c>
      <c r="G19" s="6">
        <f t="shared" si="2"/>
        <v>87.41935483870968</v>
      </c>
      <c r="H19" s="23"/>
      <c r="I19" s="5"/>
      <c r="J19" s="5"/>
      <c r="K19" s="23">
        <v>0.06</v>
      </c>
      <c r="L19" s="5">
        <v>0.043</v>
      </c>
      <c r="M19" s="6">
        <f>L19/K19*100</f>
        <v>71.66666666666667</v>
      </c>
      <c r="N19" s="23">
        <v>0.41</v>
      </c>
      <c r="O19" s="5">
        <v>0.346</v>
      </c>
      <c r="P19" s="6">
        <f t="shared" si="3"/>
        <v>84.39024390243902</v>
      </c>
      <c r="Q19" s="23">
        <v>0.1</v>
      </c>
      <c r="R19" s="5">
        <v>0</v>
      </c>
      <c r="S19" s="6">
        <f t="shared" si="4"/>
        <v>0</v>
      </c>
      <c r="T19" s="23"/>
      <c r="U19" s="5"/>
      <c r="V19" s="6" t="e">
        <f t="shared" si="5"/>
        <v>#DIV/0!</v>
      </c>
      <c r="W19" s="14">
        <f t="shared" si="0"/>
        <v>0.366</v>
      </c>
      <c r="X19" s="7"/>
      <c r="Y19" s="7"/>
    </row>
    <row r="20" spans="1:25" ht="12.75">
      <c r="A20" s="13" t="s">
        <v>22</v>
      </c>
      <c r="B20" s="23">
        <v>1.15</v>
      </c>
      <c r="C20" s="5">
        <v>1.453</v>
      </c>
      <c r="D20" s="6">
        <f t="shared" si="1"/>
        <v>126.34782608695654</v>
      </c>
      <c r="E20" s="23">
        <v>0.47</v>
      </c>
      <c r="F20" s="5">
        <v>0.685</v>
      </c>
      <c r="G20" s="6">
        <f t="shared" si="2"/>
        <v>145.74468085106383</v>
      </c>
      <c r="H20" s="23"/>
      <c r="I20" s="5"/>
      <c r="J20" s="5"/>
      <c r="K20" s="23">
        <v>0.05</v>
      </c>
      <c r="L20" s="5">
        <v>0.075</v>
      </c>
      <c r="M20" s="6">
        <f>L20/K20*100</f>
        <v>149.99999999999997</v>
      </c>
      <c r="N20" s="23">
        <v>0.41</v>
      </c>
      <c r="O20" s="5">
        <v>0.519</v>
      </c>
      <c r="P20" s="6">
        <f t="shared" si="3"/>
        <v>126.58536585365854</v>
      </c>
      <c r="Q20" s="23">
        <v>0.16</v>
      </c>
      <c r="R20" s="5"/>
      <c r="S20" s="6">
        <f t="shared" si="4"/>
        <v>0</v>
      </c>
      <c r="T20" s="23"/>
      <c r="U20" s="5"/>
      <c r="V20" s="6" t="e">
        <f t="shared" si="5"/>
        <v>#DIV/0!</v>
      </c>
      <c r="W20" s="14">
        <f t="shared" si="0"/>
        <v>0.17400000000000004</v>
      </c>
      <c r="X20" s="7"/>
      <c r="Y20" s="7"/>
    </row>
    <row r="21" spans="1:25" ht="12.75">
      <c r="A21" s="35" t="s">
        <v>33</v>
      </c>
      <c r="B21" s="23">
        <v>0.14</v>
      </c>
      <c r="C21" s="5">
        <v>0.284</v>
      </c>
      <c r="D21" s="6">
        <f t="shared" si="1"/>
        <v>202.8571428571428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0.14</v>
      </c>
      <c r="O21" s="5">
        <v>0.208</v>
      </c>
      <c r="P21" s="6">
        <f t="shared" si="3"/>
        <v>148.57142857142856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0.07599999999999998</v>
      </c>
      <c r="X21" s="7"/>
      <c r="Y21" s="7"/>
    </row>
    <row r="22" spans="1:25" ht="12.75">
      <c r="A22" s="13" t="s">
        <v>24</v>
      </c>
      <c r="B22" s="23">
        <v>0.08</v>
      </c>
      <c r="C22" s="5">
        <v>0</v>
      </c>
      <c r="D22" s="6">
        <v>0.219</v>
      </c>
      <c r="E22" s="23">
        <v>0</v>
      </c>
      <c r="F22" s="5">
        <v>0</v>
      </c>
      <c r="G22" s="6" t="e">
        <f t="shared" si="2"/>
        <v>#DIV/0!</v>
      </c>
      <c r="H22" s="23"/>
      <c r="I22" s="5"/>
      <c r="J22" s="5"/>
      <c r="K22" s="23">
        <v>0</v>
      </c>
      <c r="L22" s="5">
        <v>0</v>
      </c>
      <c r="M22" s="6" t="e">
        <f>L22/K22*100</f>
        <v>#DIV/0!</v>
      </c>
      <c r="N22" s="23">
        <v>0.08</v>
      </c>
      <c r="O22" s="5">
        <v>0</v>
      </c>
      <c r="P22" s="6">
        <f t="shared" si="3"/>
        <v>0</v>
      </c>
      <c r="Q22" s="23">
        <v>0.01</v>
      </c>
      <c r="R22" s="5">
        <v>0</v>
      </c>
      <c r="S22" s="6">
        <f t="shared" si="4"/>
        <v>0</v>
      </c>
      <c r="T22" s="23"/>
      <c r="U22" s="5">
        <v>0</v>
      </c>
      <c r="V22" s="6" t="e">
        <f t="shared" si="5"/>
        <v>#DIV/0!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0.12</v>
      </c>
      <c r="C24" s="5">
        <f>C25+C26</f>
        <v>0.119</v>
      </c>
      <c r="D24" s="6">
        <f t="shared" si="1"/>
        <v>99.16666666666667</v>
      </c>
      <c r="E24" s="23">
        <f>E25+E26</f>
        <v>0.12</v>
      </c>
      <c r="F24" s="5">
        <f>F25+F26</f>
        <v>0.11599999999999999</v>
      </c>
      <c r="G24" s="6">
        <f>F24/E24*100</f>
        <v>96.66666666666667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0.0030000000000000027</v>
      </c>
      <c r="X24" s="7"/>
      <c r="Y24" s="7"/>
    </row>
    <row r="25" spans="1:25" ht="12.75">
      <c r="A25" s="13" t="s">
        <v>20</v>
      </c>
      <c r="B25" s="23">
        <v>0.04</v>
      </c>
      <c r="C25" s="5">
        <v>0.044</v>
      </c>
      <c r="D25" s="6">
        <f t="shared" si="1"/>
        <v>109.99999999999999</v>
      </c>
      <c r="E25" s="23">
        <v>0.04</v>
      </c>
      <c r="F25" s="5">
        <v>0.044</v>
      </c>
      <c r="G25" s="6">
        <f>F25/E25*100</f>
        <v>109.99999999999999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0.08</v>
      </c>
      <c r="C26" s="5">
        <v>0.075</v>
      </c>
      <c r="D26" s="6">
        <f t="shared" si="1"/>
        <v>93.75</v>
      </c>
      <c r="E26" s="23">
        <v>0.08</v>
      </c>
      <c r="F26" s="5">
        <v>0.072</v>
      </c>
      <c r="G26" s="6">
        <f>F26/E26*100</f>
        <v>89.99999999999999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0.0030000000000000027</v>
      </c>
      <c r="X26" s="7"/>
      <c r="Y26" s="7"/>
    </row>
    <row r="27" spans="1:25" ht="12.75">
      <c r="A27" s="15" t="s">
        <v>27</v>
      </c>
      <c r="B27" s="23">
        <f>B28+B29</f>
        <v>0.4</v>
      </c>
      <c r="C27" s="5">
        <f>C28+C29</f>
        <v>0.757</v>
      </c>
      <c r="D27" s="6">
        <f t="shared" si="1"/>
        <v>189.24999999999997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0.4</v>
      </c>
      <c r="R27" s="5">
        <f>R28+R29</f>
        <v>0.757</v>
      </c>
      <c r="S27" s="6">
        <f>R27/Q27*100</f>
        <v>189.24999999999997</v>
      </c>
      <c r="T27" s="23">
        <f>T28+T29</f>
        <v>0</v>
      </c>
      <c r="U27" s="5">
        <f>U28+U29</f>
        <v>0</v>
      </c>
      <c r="V27" s="6" t="e">
        <f>U27/T27*100</f>
        <v>#DIV/0!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0.16</v>
      </c>
      <c r="C28" s="5">
        <v>0.362</v>
      </c>
      <c r="D28" s="6">
        <f t="shared" si="1"/>
        <v>226.24999999999997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0.16</v>
      </c>
      <c r="R28" s="5">
        <v>0.362</v>
      </c>
      <c r="S28" s="6">
        <f>R28/Q28*100</f>
        <v>226.24999999999997</v>
      </c>
      <c r="T28" s="23"/>
      <c r="U28" s="5">
        <v>0</v>
      </c>
      <c r="V28" s="6" t="e">
        <f>U28/T28*100</f>
        <v>#DIV/0!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0.24</v>
      </c>
      <c r="C29" s="5">
        <v>0.395</v>
      </c>
      <c r="D29" s="6">
        <f t="shared" si="1"/>
        <v>164.58333333333334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0.24</v>
      </c>
      <c r="R29" s="5">
        <v>0.395</v>
      </c>
      <c r="S29" s="6">
        <f>R29/Q29*100</f>
        <v>164.58333333333334</v>
      </c>
      <c r="T29" s="23"/>
      <c r="U29" s="5">
        <v>0</v>
      </c>
      <c r="V29" s="6" t="e">
        <f>U29/T29*100</f>
        <v>#DIV/0!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>
        <v>0</v>
      </c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54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13.760000000000002</v>
      </c>
      <c r="C38" s="19">
        <f>C40+C42+C43+C59</f>
        <v>6.417999999999999</v>
      </c>
      <c r="D38" s="6">
        <f>C38/B38*100</f>
        <v>46.642441860465105</v>
      </c>
      <c r="E38" s="23">
        <f>E40+E42+E43+E59</f>
        <v>3.4</v>
      </c>
      <c r="F38" s="5">
        <f>F40+F42+F43+F59</f>
        <v>1.421</v>
      </c>
      <c r="G38" s="6">
        <f>F38/E38*100</f>
        <v>41.794117647058826</v>
      </c>
      <c r="H38" s="23"/>
      <c r="I38" s="5"/>
      <c r="J38" s="5"/>
      <c r="K38" s="23">
        <f>K40+K42+K43+K59</f>
        <v>0.8</v>
      </c>
      <c r="L38" s="5">
        <f>L40+L42+L43+L59</f>
        <v>1.604</v>
      </c>
      <c r="M38" s="6">
        <f>L38/K38*100</f>
        <v>200.5</v>
      </c>
      <c r="N38" s="23">
        <f>N40+N42+N43+N59</f>
        <v>1.3800000000000001</v>
      </c>
      <c r="O38" s="5">
        <f>O40+O42+O43+O59</f>
        <v>1.786</v>
      </c>
      <c r="P38" s="6">
        <f>O38/N38*100</f>
        <v>129.42028985507247</v>
      </c>
      <c r="Q38" s="23">
        <f>Q40+Q42+Q43+Q59</f>
        <v>2.17</v>
      </c>
      <c r="R38" s="5">
        <f>R40+R42+R43+R59</f>
        <v>0.242</v>
      </c>
      <c r="S38" s="6">
        <f>R38/Q38*100</f>
        <v>11.152073732718893</v>
      </c>
      <c r="T38" s="23">
        <f>T40+T42+T43</f>
        <v>0</v>
      </c>
      <c r="U38" s="5">
        <f>U40+U42+U43+U59</f>
        <v>0.002</v>
      </c>
      <c r="V38" s="6" t="e">
        <f>U38/T38*100</f>
        <v>#DIV/0!</v>
      </c>
      <c r="W38" s="14">
        <f>C38-F38-L38-O38-R38-U38</f>
        <v>1.3629999999999989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9.51</v>
      </c>
      <c r="C40" s="5">
        <f>C46+C50+C51+C52+C53+C56</f>
        <v>1.684</v>
      </c>
      <c r="D40" s="6">
        <f>C40/B40*100</f>
        <v>17.707676130389064</v>
      </c>
      <c r="E40" s="23">
        <f>E46+E50+E51+E52+E53+E56</f>
        <v>2.5</v>
      </c>
      <c r="F40" s="5">
        <f>F46+F50+F51+F52+F53+F56</f>
        <v>0.495</v>
      </c>
      <c r="G40" s="6">
        <f>F40/E40*100</f>
        <v>19.8</v>
      </c>
      <c r="H40" s="23"/>
      <c r="I40" s="5"/>
      <c r="J40" s="5"/>
      <c r="K40" s="23">
        <f>K46+K50+K51+K52+K53+K56</f>
        <v>0.7000000000000001</v>
      </c>
      <c r="L40" s="5">
        <f>L46+L50+L51+L52+L53+L56</f>
        <v>0.197</v>
      </c>
      <c r="M40" s="6">
        <f>L40/K40*100</f>
        <v>28.142857142857142</v>
      </c>
      <c r="N40" s="23">
        <f>N46+N50+N51+N52+N53+N56</f>
        <v>1.08</v>
      </c>
      <c r="O40" s="5">
        <f>O46+O50+O51+O52+O53+O56</f>
        <v>0.776</v>
      </c>
      <c r="P40" s="6">
        <f>O40/N40*100</f>
        <v>71.85185185185185</v>
      </c>
      <c r="Q40" s="23">
        <f>Q46+Q50+Q51+Q52+Q53+Q56</f>
        <v>1.8</v>
      </c>
      <c r="R40" s="5">
        <f>R46+R50+R51+R52+R53+R56</f>
        <v>0.091</v>
      </c>
      <c r="S40" s="6">
        <f>R40/Q40*100</f>
        <v>5.055555555555555</v>
      </c>
      <c r="T40" s="23">
        <f>T46+T50+T51+T52+T53+T56</f>
        <v>0</v>
      </c>
      <c r="U40" s="5">
        <f>U46+U50+U51+U52+U53+U56</f>
        <v>0</v>
      </c>
      <c r="V40" s="6" t="e">
        <f>U40/T40*100</f>
        <v>#DIV/0!</v>
      </c>
      <c r="W40" s="14">
        <f t="shared" si="6"/>
        <v>0.12499999999999997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3.45</v>
      </c>
      <c r="C42" s="5">
        <v>1.246</v>
      </c>
      <c r="D42" s="6">
        <f>C42/B42*100</f>
        <v>36.1159420289855</v>
      </c>
      <c r="E42" s="23">
        <v>0.75</v>
      </c>
      <c r="F42" s="5">
        <v>0.166</v>
      </c>
      <c r="G42" s="6">
        <f>F42/E42*100</f>
        <v>22.133333333333336</v>
      </c>
      <c r="H42" s="23"/>
      <c r="I42" s="5"/>
      <c r="J42" s="5"/>
      <c r="K42" s="23">
        <v>0.08</v>
      </c>
      <c r="L42" s="5">
        <v>0.046</v>
      </c>
      <c r="M42" s="6">
        <f>L42/K42*100</f>
        <v>57.49999999999999</v>
      </c>
      <c r="N42" s="23">
        <v>0.3</v>
      </c>
      <c r="O42" s="5">
        <v>0.696</v>
      </c>
      <c r="P42" s="6">
        <f>O42/N42*100</f>
        <v>231.99999999999997</v>
      </c>
      <c r="Q42" s="23">
        <v>0.35</v>
      </c>
      <c r="R42" s="5">
        <v>0.021</v>
      </c>
      <c r="S42" s="6">
        <f>R42/Q42*100</f>
        <v>6.000000000000001</v>
      </c>
      <c r="T42" s="23"/>
      <c r="U42" s="5"/>
      <c r="V42" s="6" t="e">
        <f>U42/T42*100</f>
        <v>#DIV/0!</v>
      </c>
      <c r="W42" s="14">
        <f t="shared" si="6"/>
        <v>0.31700000000000006</v>
      </c>
      <c r="X42" s="7"/>
      <c r="Y42" s="7"/>
    </row>
    <row r="43" spans="1:25" ht="12.75">
      <c r="A43" s="10" t="s">
        <v>17</v>
      </c>
      <c r="B43" s="23">
        <v>0.8</v>
      </c>
      <c r="C43" s="5">
        <v>3.488</v>
      </c>
      <c r="D43" s="6">
        <f>C43/B43*100</f>
        <v>435.99999999999994</v>
      </c>
      <c r="E43" s="23">
        <v>0.15</v>
      </c>
      <c r="F43" s="5">
        <v>0.76</v>
      </c>
      <c r="G43" s="6">
        <f>F43/E43*100</f>
        <v>506.66666666666674</v>
      </c>
      <c r="H43" s="23"/>
      <c r="I43" s="5"/>
      <c r="J43" s="5"/>
      <c r="K43" s="23">
        <v>0.02</v>
      </c>
      <c r="L43" s="5">
        <v>1.361</v>
      </c>
      <c r="M43" s="6">
        <f>L43/K43*100</f>
        <v>6805</v>
      </c>
      <c r="N43" s="23"/>
      <c r="O43" s="5">
        <v>0.314</v>
      </c>
      <c r="P43" s="6" t="e">
        <f>O43/N43*100</f>
        <v>#DIV/0!</v>
      </c>
      <c r="Q43" s="23">
        <v>0.02</v>
      </c>
      <c r="R43" s="5">
        <v>0.13</v>
      </c>
      <c r="S43" s="6">
        <f>R43/Q43*100</f>
        <v>650</v>
      </c>
      <c r="T43" s="23"/>
      <c r="U43" s="5">
        <v>0.002</v>
      </c>
      <c r="V43" s="6" t="e">
        <f>U43/T43*100</f>
        <v>#DIV/0!</v>
      </c>
      <c r="W43" s="14">
        <f t="shared" si="6"/>
        <v>0.9209999999999997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5.01</v>
      </c>
      <c r="C46" s="5">
        <f>C47+C48+C49</f>
        <v>1.33</v>
      </c>
      <c r="D46" s="6">
        <f aca="true" t="shared" si="7" ref="D46:D57">C46/B46*100</f>
        <v>26.546906187624753</v>
      </c>
      <c r="E46" s="23">
        <f>E47+E48+E49</f>
        <v>1.9</v>
      </c>
      <c r="F46" s="5">
        <f>F47+F48+F49</f>
        <v>0.49</v>
      </c>
      <c r="G46" s="6">
        <f aca="true" t="shared" si="8" ref="G46:G51">F46/E46*100</f>
        <v>25.789473684210527</v>
      </c>
      <c r="H46" s="23"/>
      <c r="I46" s="5"/>
      <c r="J46" s="5"/>
      <c r="K46" s="23">
        <f>K47+K48+K49</f>
        <v>0.30000000000000004</v>
      </c>
      <c r="L46" s="5">
        <f>L47+L48+L49</f>
        <v>0.197</v>
      </c>
      <c r="M46" s="6">
        <f>L46/K46*100</f>
        <v>65.66666666666666</v>
      </c>
      <c r="N46" s="23">
        <f>N47+N48+N49</f>
        <v>0.6</v>
      </c>
      <c r="O46" s="5">
        <f>O47+O48+O49</f>
        <v>0.518</v>
      </c>
      <c r="P46" s="6">
        <f aca="true" t="shared" si="9" ref="P46:P52">O46/N46*100</f>
        <v>86.33333333333334</v>
      </c>
      <c r="Q46" s="23">
        <f>Q47+Q48+Q49</f>
        <v>1.5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0.125</v>
      </c>
      <c r="X46" s="7"/>
      <c r="Y46" s="7"/>
    </row>
    <row r="47" spans="1:25" ht="12.75">
      <c r="A47" s="13" t="s">
        <v>20</v>
      </c>
      <c r="B47" s="23">
        <v>1.22</v>
      </c>
      <c r="C47" s="5">
        <v>0.174</v>
      </c>
      <c r="D47" s="6">
        <f t="shared" si="7"/>
        <v>14.262295081967213</v>
      </c>
      <c r="E47" s="23">
        <v>0.06</v>
      </c>
      <c r="F47" s="5">
        <v>0.074</v>
      </c>
      <c r="G47" s="6">
        <f t="shared" si="8"/>
        <v>123.33333333333334</v>
      </c>
      <c r="H47" s="23"/>
      <c r="I47" s="5"/>
      <c r="J47" s="5"/>
      <c r="K47" s="23">
        <v>0.07</v>
      </c>
      <c r="L47" s="5">
        <v>0.012</v>
      </c>
      <c r="M47" s="6">
        <f>L47/K47*100</f>
        <v>17.14285714285714</v>
      </c>
      <c r="N47" s="23">
        <v>0.12</v>
      </c>
      <c r="O47" s="5">
        <v>0.072</v>
      </c>
      <c r="P47" s="6">
        <f t="shared" si="9"/>
        <v>60</v>
      </c>
      <c r="Q47" s="23">
        <v>0.8</v>
      </c>
      <c r="R47" s="5">
        <v>0</v>
      </c>
      <c r="S47" s="6">
        <f t="shared" si="10"/>
        <v>0</v>
      </c>
      <c r="T47" s="23"/>
      <c r="U47" s="5"/>
      <c r="V47" s="6" t="e">
        <f t="shared" si="11"/>
        <v>#DIV/0!</v>
      </c>
      <c r="W47" s="14">
        <f t="shared" si="6"/>
        <v>0.016</v>
      </c>
      <c r="X47" s="7"/>
      <c r="Y47" s="7"/>
    </row>
    <row r="48" spans="1:25" ht="12.75">
      <c r="A48" s="13" t="s">
        <v>21</v>
      </c>
      <c r="B48" s="23">
        <v>1.31</v>
      </c>
      <c r="C48" s="5">
        <v>0.322</v>
      </c>
      <c r="D48" s="6">
        <f t="shared" si="7"/>
        <v>24.580152671755727</v>
      </c>
      <c r="E48" s="23">
        <v>0.12</v>
      </c>
      <c r="F48" s="5">
        <v>0.098</v>
      </c>
      <c r="G48" s="6">
        <f t="shared" si="8"/>
        <v>81.66666666666667</v>
      </c>
      <c r="H48" s="23"/>
      <c r="I48" s="5"/>
      <c r="J48" s="5"/>
      <c r="K48" s="23">
        <v>0.08</v>
      </c>
      <c r="L48" s="5">
        <v>0.053</v>
      </c>
      <c r="M48" s="6">
        <f>L48/K48*100</f>
        <v>66.25</v>
      </c>
      <c r="N48" s="23">
        <v>0.18</v>
      </c>
      <c r="O48" s="5">
        <v>0.133</v>
      </c>
      <c r="P48" s="6">
        <f t="shared" si="9"/>
        <v>73.88888888888889</v>
      </c>
      <c r="Q48" s="23">
        <v>0.7</v>
      </c>
      <c r="R48" s="5">
        <v>0</v>
      </c>
      <c r="S48" s="6">
        <f t="shared" si="10"/>
        <v>0</v>
      </c>
      <c r="T48" s="23"/>
      <c r="U48" s="5"/>
      <c r="V48" s="6" t="e">
        <f t="shared" si="11"/>
        <v>#DIV/0!</v>
      </c>
      <c r="W48" s="14">
        <f t="shared" si="6"/>
        <v>0.038000000000000006</v>
      </c>
      <c r="X48" s="7"/>
      <c r="Y48" s="7"/>
    </row>
    <row r="49" spans="1:25" ht="12.75">
      <c r="A49" s="13" t="s">
        <v>22</v>
      </c>
      <c r="B49" s="23">
        <v>2.48</v>
      </c>
      <c r="C49" s="5">
        <v>0.834</v>
      </c>
      <c r="D49" s="6">
        <f t="shared" si="7"/>
        <v>33.62903225806452</v>
      </c>
      <c r="E49" s="23">
        <v>1.72</v>
      </c>
      <c r="F49" s="5">
        <v>0.318</v>
      </c>
      <c r="G49" s="6">
        <f t="shared" si="8"/>
        <v>18.488372093023255</v>
      </c>
      <c r="H49" s="23"/>
      <c r="I49" s="5"/>
      <c r="J49" s="5"/>
      <c r="K49" s="23">
        <v>0.15</v>
      </c>
      <c r="L49" s="5">
        <v>0.132</v>
      </c>
      <c r="M49" s="6">
        <f>L49/K49*100</f>
        <v>88.00000000000001</v>
      </c>
      <c r="N49" s="23">
        <v>0.3</v>
      </c>
      <c r="O49" s="5">
        <v>0.313</v>
      </c>
      <c r="P49" s="6">
        <f t="shared" si="9"/>
        <v>104.33333333333334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0.07100000000000001</v>
      </c>
      <c r="X49" s="7"/>
      <c r="Y49" s="7"/>
    </row>
    <row r="50" spans="1:25" ht="12.75">
      <c r="A50" s="13" t="s">
        <v>23</v>
      </c>
      <c r="B50" s="23"/>
      <c r="C50" s="5">
        <v>0.258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>
        <v>0.258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4.5</v>
      </c>
      <c r="C51" s="5">
        <v>0</v>
      </c>
      <c r="D51" s="6">
        <f t="shared" si="7"/>
        <v>0</v>
      </c>
      <c r="E51" s="23">
        <v>0.6</v>
      </c>
      <c r="F51" s="5">
        <v>0</v>
      </c>
      <c r="G51" s="6">
        <f t="shared" si="8"/>
        <v>0</v>
      </c>
      <c r="H51" s="23"/>
      <c r="I51" s="5"/>
      <c r="J51" s="5"/>
      <c r="K51" s="23">
        <v>0.4</v>
      </c>
      <c r="L51" s="5">
        <v>0</v>
      </c>
      <c r="M51" s="6">
        <f>L51/K51*100</f>
        <v>0</v>
      </c>
      <c r="N51" s="23">
        <v>0.48</v>
      </c>
      <c r="O51" s="5">
        <v>0</v>
      </c>
      <c r="P51" s="6">
        <f t="shared" si="9"/>
        <v>0</v>
      </c>
      <c r="Q51" s="23">
        <v>0.3</v>
      </c>
      <c r="R51" s="5">
        <v>0</v>
      </c>
      <c r="S51" s="6">
        <f t="shared" si="10"/>
        <v>0</v>
      </c>
      <c r="T51" s="23"/>
      <c r="U51" s="5"/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0.005</v>
      </c>
      <c r="D53" s="6" t="e">
        <f t="shared" si="7"/>
        <v>#DIV/0!</v>
      </c>
      <c r="E53" s="23">
        <f>E54+E55</f>
        <v>0</v>
      </c>
      <c r="F53" s="5">
        <f>F54+F55</f>
        <v>0.005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>
        <v>0</v>
      </c>
      <c r="D54" s="6" t="e">
        <f t="shared" si="7"/>
        <v>#DIV/0!</v>
      </c>
      <c r="E54" s="23"/>
      <c r="F54" s="5">
        <v>0</v>
      </c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>
        <v>0.005</v>
      </c>
      <c r="D55" s="6" t="e">
        <f t="shared" si="7"/>
        <v>#DIV/0!</v>
      </c>
      <c r="E55" s="23"/>
      <c r="F55" s="5">
        <v>0.005</v>
      </c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0.091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0.091</v>
      </c>
      <c r="S56" s="6" t="e">
        <f>R56/Q56*100</f>
        <v>#DIV/0!</v>
      </c>
      <c r="T56" s="23">
        <f>T57+T58</f>
        <v>0</v>
      </c>
      <c r="U56" s="5">
        <f>U57+U58</f>
        <v>0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0.033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0.033</v>
      </c>
      <c r="S57" s="6" t="e">
        <f>R57/Q57*100</f>
        <v>#DIV/0!</v>
      </c>
      <c r="T57" s="23"/>
      <c r="U57" s="5"/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0.058</v>
      </c>
      <c r="D58" s="6" t="e">
        <f>C58/B58*100</f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0.058</v>
      </c>
      <c r="S58" s="6" t="e">
        <f>R58/Q58*100</f>
        <v>#DIV/0!</v>
      </c>
      <c r="T58" s="23"/>
      <c r="U58" s="5"/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>
        <v>0</v>
      </c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5">
      <selection activeCell="U58" sqref="U58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57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5.2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42.470000000000006</v>
      </c>
      <c r="C9" s="19">
        <f>C11+C13+C14+C30</f>
        <v>33.195</v>
      </c>
      <c r="D9" s="6">
        <f>C9/B9*100</f>
        <v>78.1610548622557</v>
      </c>
      <c r="E9" s="23">
        <f>E11+E13+E14+E30</f>
        <v>2.96</v>
      </c>
      <c r="F9" s="5">
        <f>F11+F13+F14+F30</f>
        <v>2.947</v>
      </c>
      <c r="G9" s="6">
        <f>F9/E9*100</f>
        <v>99.56081081081082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27.04</v>
      </c>
      <c r="O9" s="5">
        <f>O11+O13+O14+O30</f>
        <v>21.956</v>
      </c>
      <c r="P9" s="6">
        <f>O9/N9*100</f>
        <v>81.19822485207101</v>
      </c>
      <c r="Q9" s="23">
        <f>Q11+Q13+Q14+Q30</f>
        <v>5.58</v>
      </c>
      <c r="R9" s="5">
        <f>R11+R13+R14+R30</f>
        <v>4.305</v>
      </c>
      <c r="S9" s="6">
        <f>R9/Q9*100</f>
        <v>77.15053763440861</v>
      </c>
      <c r="T9" s="23">
        <f>T11+T13+T14</f>
        <v>3.4</v>
      </c>
      <c r="U9" s="5">
        <f>U11+U13+U14+U30</f>
        <v>2.0549999999999997</v>
      </c>
      <c r="V9" s="6">
        <f>U9/T9*100</f>
        <v>60.44117647058823</v>
      </c>
      <c r="W9" s="14">
        <f aca="true" t="shared" si="0" ref="W9:W37">C9-F9-L9-O9-R9-U9</f>
        <v>1.9320000000000022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22.550000000000004</v>
      </c>
      <c r="C11" s="5">
        <f>C17+C21+C22+C23+C24+C27</f>
        <v>19.719</v>
      </c>
      <c r="D11" s="6">
        <f>C11/B11*100</f>
        <v>87.44567627494456</v>
      </c>
      <c r="E11" s="23">
        <f>E17+E21+E22+E23+E24+E27</f>
        <v>0.77</v>
      </c>
      <c r="F11" s="5">
        <f>F17+F21+F22+F23+F24+F27</f>
        <v>1.138</v>
      </c>
      <c r="G11" s="6">
        <f>F11/E11*100</f>
        <v>147.7922077922078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18.5</v>
      </c>
      <c r="O11" s="5">
        <f>O17+O21+O22+O23+O24+O27</f>
        <v>14.633</v>
      </c>
      <c r="P11" s="6">
        <f>O11/N11*100</f>
        <v>79.0972972972973</v>
      </c>
      <c r="Q11" s="23">
        <f>Q17+Q21+Q22+Q23+Q24+Q27</f>
        <v>1.5899999999999999</v>
      </c>
      <c r="R11" s="5">
        <f>R17+R21+R22+R23+R24+R27</f>
        <v>2.27</v>
      </c>
      <c r="S11" s="6">
        <f>R11/Q11*100</f>
        <v>142.7672955974843</v>
      </c>
      <c r="T11" s="23">
        <f>T17+T21+T22+T23+T24+T27</f>
        <v>0.99</v>
      </c>
      <c r="U11" s="5">
        <f>U17+U21+U22+U23+U24+U27</f>
        <v>1.3429999999999997</v>
      </c>
      <c r="V11" s="6">
        <f>U11/T11*100</f>
        <v>135.65656565656562</v>
      </c>
      <c r="W11" s="14">
        <f t="shared" si="0"/>
        <v>0.3350000000000042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11.06</v>
      </c>
      <c r="C13" s="5">
        <v>7.054</v>
      </c>
      <c r="D13" s="6">
        <f>C13/B13*100</f>
        <v>63.77938517179024</v>
      </c>
      <c r="E13" s="23">
        <v>1.19</v>
      </c>
      <c r="F13" s="5">
        <v>0.781</v>
      </c>
      <c r="G13" s="6">
        <f>F13/E13*100</f>
        <v>65.63025210084034</v>
      </c>
      <c r="H13" s="23"/>
      <c r="I13" s="5"/>
      <c r="J13" s="5"/>
      <c r="K13" s="23"/>
      <c r="L13" s="5"/>
      <c r="M13" s="6" t="e">
        <f>L13/K13*100</f>
        <v>#DIV/0!</v>
      </c>
      <c r="N13" s="23">
        <v>4.48</v>
      </c>
      <c r="O13" s="5">
        <v>3.321</v>
      </c>
      <c r="P13" s="6">
        <f>O13/N13*100</f>
        <v>74.12946428571429</v>
      </c>
      <c r="Q13" s="23">
        <v>2.63</v>
      </c>
      <c r="R13" s="5">
        <v>1.41</v>
      </c>
      <c r="S13" s="6">
        <f>R13/Q13*100</f>
        <v>53.61216730038023</v>
      </c>
      <c r="T13" s="23">
        <v>1.35</v>
      </c>
      <c r="U13" s="5">
        <v>0.428</v>
      </c>
      <c r="V13" s="6">
        <f>U13/T13*100</f>
        <v>31.703703703703702</v>
      </c>
      <c r="W13" s="14">
        <f t="shared" si="0"/>
        <v>1.1140000000000005</v>
      </c>
      <c r="X13" s="7"/>
      <c r="Y13" s="7"/>
    </row>
    <row r="14" spans="1:25" ht="12.75">
      <c r="A14" s="10" t="s">
        <v>17</v>
      </c>
      <c r="B14" s="23">
        <v>8.86</v>
      </c>
      <c r="C14" s="5">
        <v>6.422</v>
      </c>
      <c r="D14" s="6">
        <f>C14/B14*100</f>
        <v>72.48306997742664</v>
      </c>
      <c r="E14" s="23">
        <v>1</v>
      </c>
      <c r="F14" s="5">
        <v>1.028</v>
      </c>
      <c r="G14" s="6">
        <f>F14/E14*100</f>
        <v>102.8</v>
      </c>
      <c r="H14" s="23"/>
      <c r="I14" s="5"/>
      <c r="J14" s="5"/>
      <c r="K14" s="23"/>
      <c r="L14" s="5"/>
      <c r="M14" s="6" t="e">
        <f>L14/K14*100</f>
        <v>#DIV/0!</v>
      </c>
      <c r="N14" s="23">
        <v>4.06</v>
      </c>
      <c r="O14" s="5">
        <v>4.002</v>
      </c>
      <c r="P14" s="6">
        <f>O14/N14*100</f>
        <v>98.57142857142858</v>
      </c>
      <c r="Q14" s="23">
        <v>1.36</v>
      </c>
      <c r="R14" s="5">
        <v>0.625</v>
      </c>
      <c r="S14" s="6">
        <f>R14/Q14*100</f>
        <v>45.955882352941174</v>
      </c>
      <c r="T14" s="23">
        <v>1.06</v>
      </c>
      <c r="U14" s="5">
        <v>0.284</v>
      </c>
      <c r="V14" s="6">
        <f>U14/T14*100</f>
        <v>26.792452830188672</v>
      </c>
      <c r="W14" s="14">
        <f t="shared" si="0"/>
        <v>0.4830000000000004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10.04</v>
      </c>
      <c r="C17" s="5">
        <f>C18+C19+C20</f>
        <v>10.373000000000001</v>
      </c>
      <c r="D17" s="6">
        <f aca="true" t="shared" si="1" ref="D17:D29">C17/B17*100</f>
        <v>103.3167330677291</v>
      </c>
      <c r="E17" s="23">
        <f>E18+E19+E20</f>
        <v>0.76</v>
      </c>
      <c r="F17" s="5">
        <f>F18+F19+F20</f>
        <v>1.01</v>
      </c>
      <c r="G17" s="6">
        <f aca="true" t="shared" si="2" ref="G17:G22">F17/E17*100</f>
        <v>132.89473684210526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8.68</v>
      </c>
      <c r="O17" s="5">
        <f>O18+O19+O20</f>
        <v>9.08</v>
      </c>
      <c r="P17" s="6">
        <f aca="true" t="shared" si="3" ref="P17:P23">O17/N17*100</f>
        <v>104.60829493087557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0.28300000000000125</v>
      </c>
      <c r="X17" s="7"/>
      <c r="Y17" s="7"/>
    </row>
    <row r="18" spans="1:25" ht="12.75">
      <c r="A18" s="13" t="s">
        <v>20</v>
      </c>
      <c r="B18" s="23">
        <v>2.66</v>
      </c>
      <c r="C18" s="5">
        <v>3.371</v>
      </c>
      <c r="D18" s="6">
        <f t="shared" si="1"/>
        <v>126.72932330827066</v>
      </c>
      <c r="E18" s="23">
        <v>0.06</v>
      </c>
      <c r="F18" s="5">
        <v>0.08</v>
      </c>
      <c r="G18" s="6">
        <f t="shared" si="2"/>
        <v>133.33333333333334</v>
      </c>
      <c r="H18" s="23"/>
      <c r="I18" s="5"/>
      <c r="J18" s="5"/>
      <c r="K18" s="23"/>
      <c r="L18" s="5"/>
      <c r="M18" s="6" t="e">
        <f>L18/K18*100</f>
        <v>#DIV/0!</v>
      </c>
      <c r="N18" s="23">
        <v>2.5</v>
      </c>
      <c r="O18" s="5">
        <v>3.15</v>
      </c>
      <c r="P18" s="6">
        <f t="shared" si="3"/>
        <v>126</v>
      </c>
      <c r="Q18" s="23"/>
      <c r="R18" s="5"/>
      <c r="S18" s="6" t="e">
        <f t="shared" si="4"/>
        <v>#DIV/0!</v>
      </c>
      <c r="T18" s="23"/>
      <c r="U18" s="5"/>
      <c r="V18" s="6" t="e">
        <f t="shared" si="5"/>
        <v>#DIV/0!</v>
      </c>
      <c r="W18" s="14">
        <f t="shared" si="0"/>
        <v>0.14100000000000001</v>
      </c>
      <c r="X18" s="7"/>
      <c r="Y18" s="7"/>
    </row>
    <row r="19" spans="1:25" ht="12.75">
      <c r="A19" s="13" t="s">
        <v>21</v>
      </c>
      <c r="B19" s="23">
        <v>3.25</v>
      </c>
      <c r="C19" s="5">
        <v>3.949</v>
      </c>
      <c r="D19" s="6">
        <f t="shared" si="1"/>
        <v>121.5076923076923</v>
      </c>
      <c r="E19" s="23">
        <v>0.21</v>
      </c>
      <c r="F19" s="5">
        <v>0.165</v>
      </c>
      <c r="G19" s="6">
        <f t="shared" si="2"/>
        <v>78.57142857142858</v>
      </c>
      <c r="H19" s="23"/>
      <c r="I19" s="5"/>
      <c r="J19" s="5"/>
      <c r="K19" s="23"/>
      <c r="L19" s="5"/>
      <c r="M19" s="6" t="e">
        <f>L19/K19*100</f>
        <v>#DIV/0!</v>
      </c>
      <c r="N19" s="23">
        <v>2.84</v>
      </c>
      <c r="O19" s="5">
        <v>3.642</v>
      </c>
      <c r="P19" s="6">
        <f t="shared" si="3"/>
        <v>128.2394366197183</v>
      </c>
      <c r="Q19" s="23">
        <v>0</v>
      </c>
      <c r="R19" s="5"/>
      <c r="S19" s="6" t="e">
        <f t="shared" si="4"/>
        <v>#DIV/0!</v>
      </c>
      <c r="T19" s="23"/>
      <c r="U19" s="5"/>
      <c r="V19" s="6" t="e">
        <f t="shared" si="5"/>
        <v>#DIV/0!</v>
      </c>
      <c r="W19" s="14">
        <f t="shared" si="0"/>
        <v>0.1419999999999999</v>
      </c>
      <c r="X19" s="7"/>
      <c r="Y19" s="7"/>
    </row>
    <row r="20" spans="1:25" ht="12.75">
      <c r="A20" s="13" t="s">
        <v>22</v>
      </c>
      <c r="B20" s="23">
        <v>4.13</v>
      </c>
      <c r="C20" s="5">
        <v>3.053</v>
      </c>
      <c r="D20" s="6">
        <f t="shared" si="1"/>
        <v>73.92251815980629</v>
      </c>
      <c r="E20" s="23">
        <v>0.49</v>
      </c>
      <c r="F20" s="5">
        <v>0.765</v>
      </c>
      <c r="G20" s="6">
        <f t="shared" si="2"/>
        <v>156.12244897959184</v>
      </c>
      <c r="H20" s="23"/>
      <c r="I20" s="5"/>
      <c r="J20" s="5"/>
      <c r="K20" s="23"/>
      <c r="L20" s="5"/>
      <c r="M20" s="6" t="e">
        <f>L20/K20*100</f>
        <v>#DIV/0!</v>
      </c>
      <c r="N20" s="23">
        <v>3.34</v>
      </c>
      <c r="O20" s="5">
        <v>2.288</v>
      </c>
      <c r="P20" s="6">
        <f t="shared" si="3"/>
        <v>68.50299401197604</v>
      </c>
      <c r="Q20" s="23">
        <v>0</v>
      </c>
      <c r="R20" s="5"/>
      <c r="S20" s="6" t="e">
        <f t="shared" si="4"/>
        <v>#DIV/0!</v>
      </c>
      <c r="T20" s="23"/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3.02</v>
      </c>
      <c r="C21" s="5">
        <v>3.439</v>
      </c>
      <c r="D21" s="6">
        <f t="shared" si="1"/>
        <v>113.87417218543045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3.02</v>
      </c>
      <c r="O21" s="5">
        <v>3.439</v>
      </c>
      <c r="P21" s="6">
        <f t="shared" si="3"/>
        <v>113.87417218543045</v>
      </c>
      <c r="Q21" s="23">
        <v>0</v>
      </c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6.9</v>
      </c>
      <c r="C22" s="5">
        <v>2.576</v>
      </c>
      <c r="D22" s="6">
        <f t="shared" si="1"/>
        <v>37.333333333333336</v>
      </c>
      <c r="E22" s="23">
        <v>0</v>
      </c>
      <c r="F22" s="5">
        <v>0.119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6.8</v>
      </c>
      <c r="O22" s="5">
        <v>2.114</v>
      </c>
      <c r="P22" s="6">
        <f t="shared" si="3"/>
        <v>31.088235294117645</v>
      </c>
      <c r="Q22" s="23">
        <v>0</v>
      </c>
      <c r="R22" s="5">
        <v>0.324</v>
      </c>
      <c r="S22" s="6" t="e">
        <f t="shared" si="4"/>
        <v>#DIV/0!</v>
      </c>
      <c r="T22" s="23"/>
      <c r="U22" s="5">
        <v>0.019</v>
      </c>
      <c r="V22" s="6" t="e">
        <f t="shared" si="5"/>
        <v>#DIV/0!</v>
      </c>
      <c r="W22" s="14">
        <f t="shared" si="0"/>
        <v>-3.8163916471489756E-17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0.01</v>
      </c>
      <c r="C24" s="5">
        <f>C25+C26</f>
        <v>0.009</v>
      </c>
      <c r="D24" s="6">
        <f t="shared" si="1"/>
        <v>89.99999999999999</v>
      </c>
      <c r="E24" s="23">
        <f>E25+E26</f>
        <v>0.01</v>
      </c>
      <c r="F24" s="5">
        <f>F25+F26</f>
        <v>0.009</v>
      </c>
      <c r="G24" s="6">
        <f>F24/E24*100</f>
        <v>89.99999999999999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</v>
      </c>
      <c r="D25" s="6" t="e">
        <f t="shared" si="1"/>
        <v>#DIV/0!</v>
      </c>
      <c r="E25" s="23">
        <v>0</v>
      </c>
      <c r="F25" s="5">
        <v>0</v>
      </c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0.01</v>
      </c>
      <c r="C26" s="5">
        <v>0.009</v>
      </c>
      <c r="D26" s="6">
        <f t="shared" si="1"/>
        <v>89.99999999999999</v>
      </c>
      <c r="E26" s="23">
        <v>0.01</v>
      </c>
      <c r="F26" s="5">
        <v>0.009</v>
      </c>
      <c r="G26" s="6">
        <f>F26/E26*100</f>
        <v>89.99999999999999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2.58</v>
      </c>
      <c r="C27" s="5">
        <f>C28+C29</f>
        <v>3.322</v>
      </c>
      <c r="D27" s="6">
        <f t="shared" si="1"/>
        <v>128.75968992248062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1.5899999999999999</v>
      </c>
      <c r="R27" s="5">
        <f>R28+R29</f>
        <v>1.946</v>
      </c>
      <c r="S27" s="6">
        <f>R27/Q27*100</f>
        <v>122.38993710691825</v>
      </c>
      <c r="T27" s="23">
        <f>T28+T29</f>
        <v>0.99</v>
      </c>
      <c r="U27" s="5">
        <f>U28+U29</f>
        <v>1.3239999999999998</v>
      </c>
      <c r="V27" s="6">
        <f>U27/T27*100</f>
        <v>133.73737373737373</v>
      </c>
      <c r="W27" s="14">
        <f t="shared" si="0"/>
        <v>0.05200000000000027</v>
      </c>
      <c r="X27" s="7"/>
      <c r="Y27" s="7"/>
    </row>
    <row r="28" spans="1:25" ht="12.75">
      <c r="A28" s="13" t="s">
        <v>20</v>
      </c>
      <c r="B28" s="23">
        <v>1.49</v>
      </c>
      <c r="C28" s="5">
        <v>1.635</v>
      </c>
      <c r="D28" s="6">
        <f t="shared" si="1"/>
        <v>109.73154362416106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0.9</v>
      </c>
      <c r="R28" s="5">
        <v>0.905</v>
      </c>
      <c r="S28" s="6">
        <f>R28/Q28*100</f>
        <v>100.55555555555556</v>
      </c>
      <c r="T28" s="23">
        <v>0.59</v>
      </c>
      <c r="U28" s="5">
        <v>0.704</v>
      </c>
      <c r="V28" s="6">
        <f>U28/T28*100</f>
        <v>119.3220338983051</v>
      </c>
      <c r="W28" s="14">
        <f t="shared" si="0"/>
        <v>0.026000000000000023</v>
      </c>
      <c r="X28" s="7"/>
      <c r="Y28" s="7"/>
    </row>
    <row r="29" spans="1:25" ht="12.75">
      <c r="A29" s="13" t="s">
        <v>21</v>
      </c>
      <c r="B29" s="23">
        <v>1.09</v>
      </c>
      <c r="C29" s="5">
        <v>1.687</v>
      </c>
      <c r="D29" s="6">
        <f t="shared" si="1"/>
        <v>154.77064220183485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0.69</v>
      </c>
      <c r="R29" s="5">
        <v>1.041</v>
      </c>
      <c r="S29" s="6">
        <f>R29/Q29*100</f>
        <v>150.8695652173913</v>
      </c>
      <c r="T29" s="23">
        <v>0.4</v>
      </c>
      <c r="U29" s="5">
        <v>0.62</v>
      </c>
      <c r="V29" s="6">
        <f>U29/T29*100</f>
        <v>154.99999999999997</v>
      </c>
      <c r="W29" s="14">
        <f t="shared" si="0"/>
        <v>0.026000000000000134</v>
      </c>
      <c r="X29" s="7"/>
      <c r="Y29" s="7"/>
    </row>
    <row r="30" spans="1:25" ht="12.75">
      <c r="A30" s="16" t="s">
        <v>28</v>
      </c>
      <c r="B30" s="24"/>
      <c r="C30" s="17"/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56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22</v>
      </c>
      <c r="C38" s="19">
        <f>C40+C42+C43+C59</f>
        <v>12.286999999999999</v>
      </c>
      <c r="D38" s="6">
        <f>C38/B38*100</f>
        <v>55.85</v>
      </c>
      <c r="E38" s="23">
        <f>E40+E42+E43+E59</f>
        <v>0.1</v>
      </c>
      <c r="F38" s="5">
        <f>F40+F42+F43+F59</f>
        <v>0.254</v>
      </c>
      <c r="G38" s="6">
        <f>F38/E38*100</f>
        <v>254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21.5</v>
      </c>
      <c r="O38" s="5">
        <f>O40+O42+O43+O59</f>
        <v>11.411</v>
      </c>
      <c r="P38" s="6">
        <f>O38/N38*100</f>
        <v>53.074418604651164</v>
      </c>
      <c r="Q38" s="23">
        <f>Q40+Q42+Q43+Q59</f>
        <v>0.3</v>
      </c>
      <c r="R38" s="5">
        <f>R40+R42+R43+R59</f>
        <v>0.307</v>
      </c>
      <c r="S38" s="6">
        <f>R38/Q38*100</f>
        <v>102.33333333333334</v>
      </c>
      <c r="T38" s="23">
        <f>T40+T42+T43</f>
        <v>0</v>
      </c>
      <c r="U38" s="5">
        <f>U40+U42+U43+U59</f>
        <v>0.22999999999999998</v>
      </c>
      <c r="V38" s="6" t="e">
        <f>U38/T38*100</f>
        <v>#DIV/0!</v>
      </c>
      <c r="W38" s="14">
        <f>C38-F38-L38-O38-R38-U38</f>
        <v>0.08499999999999991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8</v>
      </c>
      <c r="C40" s="5">
        <f>C46+C50+C51+C52+C53+C56</f>
        <v>4.404</v>
      </c>
      <c r="D40" s="6">
        <f>C40/B40*100</f>
        <v>55.05</v>
      </c>
      <c r="E40" s="23">
        <f>E46+E50+E51+E52+E53+E56</f>
        <v>0</v>
      </c>
      <c r="F40" s="5">
        <f>F46+F50+F51+F52+F53+F56</f>
        <v>0.19499999999999998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8</v>
      </c>
      <c r="O40" s="5">
        <f>O46+O50+O51+O52+O53+O56</f>
        <v>4.079</v>
      </c>
      <c r="P40" s="6">
        <f>O40/N40*100</f>
        <v>50.9875</v>
      </c>
      <c r="Q40" s="23">
        <f>Q46+Q50+Q51+Q52+Q53+Q56</f>
        <v>0</v>
      </c>
      <c r="R40" s="5">
        <f>R46+R50+R51+R52+R53+R56</f>
        <v>0.052</v>
      </c>
      <c r="S40" s="6" t="e">
        <f>R40/Q40*100</f>
        <v>#DIV/0!</v>
      </c>
      <c r="T40" s="23">
        <f>T46+T50+T51+T52+T53+T56</f>
        <v>0</v>
      </c>
      <c r="U40" s="5">
        <f>U46+U50+U51+U52+U53+U56</f>
        <v>0.078</v>
      </c>
      <c r="V40" s="6" t="e">
        <f>U40/T40*100</f>
        <v>#DIV/0!</v>
      </c>
      <c r="W40" s="14">
        <f t="shared" si="6"/>
        <v>0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2.5</v>
      </c>
      <c r="C42" s="5">
        <v>0.478</v>
      </c>
      <c r="D42" s="6">
        <f>C42/B42*100</f>
        <v>19.119999999999997</v>
      </c>
      <c r="E42" s="23">
        <v>0</v>
      </c>
      <c r="F42" s="5">
        <v>0.005</v>
      </c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>
        <v>2.5</v>
      </c>
      <c r="O42" s="5">
        <v>0.329</v>
      </c>
      <c r="P42" s="6">
        <f>O42/N42*100</f>
        <v>13.16</v>
      </c>
      <c r="Q42" s="23"/>
      <c r="R42" s="5">
        <v>0.09</v>
      </c>
      <c r="S42" s="6" t="e">
        <f>R42/Q42*100</f>
        <v>#DIV/0!</v>
      </c>
      <c r="T42" s="23">
        <v>0</v>
      </c>
      <c r="U42" s="5">
        <v>0.047</v>
      </c>
      <c r="V42" s="6" t="e">
        <f>U42/T42*100</f>
        <v>#DIV/0!</v>
      </c>
      <c r="W42" s="14">
        <f t="shared" si="6"/>
        <v>0.006999999999999965</v>
      </c>
      <c r="X42" s="7"/>
      <c r="Y42" s="7"/>
    </row>
    <row r="43" spans="1:25" ht="12.75">
      <c r="A43" s="10" t="s">
        <v>17</v>
      </c>
      <c r="B43" s="23">
        <v>11.5</v>
      </c>
      <c r="C43" s="5">
        <v>7.405</v>
      </c>
      <c r="D43" s="6">
        <f>C43/B43*100</f>
        <v>64.39130434782608</v>
      </c>
      <c r="E43" s="23">
        <v>0.1</v>
      </c>
      <c r="F43" s="5">
        <v>0.054</v>
      </c>
      <c r="G43" s="6">
        <f>F43/E43*100</f>
        <v>53.99999999999999</v>
      </c>
      <c r="H43" s="23"/>
      <c r="I43" s="5"/>
      <c r="J43" s="5"/>
      <c r="K43" s="23"/>
      <c r="L43" s="5"/>
      <c r="M43" s="6" t="e">
        <f>L43/K43*100</f>
        <v>#DIV/0!</v>
      </c>
      <c r="N43" s="23">
        <v>11</v>
      </c>
      <c r="O43" s="5">
        <v>7.003</v>
      </c>
      <c r="P43" s="6">
        <f>O43/N43*100</f>
        <v>63.663636363636364</v>
      </c>
      <c r="Q43" s="23">
        <v>0.3</v>
      </c>
      <c r="R43" s="5">
        <v>0.165</v>
      </c>
      <c r="S43" s="6">
        <f>R43/Q43*100</f>
        <v>55.00000000000001</v>
      </c>
      <c r="T43" s="23">
        <v>0</v>
      </c>
      <c r="U43" s="5">
        <v>0.105</v>
      </c>
      <c r="V43" s="6" t="e">
        <f>U43/T43*100</f>
        <v>#DIV/0!</v>
      </c>
      <c r="W43" s="14">
        <f t="shared" si="6"/>
        <v>0.07799999999999986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5.5</v>
      </c>
      <c r="C46" s="5">
        <f>C47+C48+C49</f>
        <v>1.82</v>
      </c>
      <c r="D46" s="6">
        <f aca="true" t="shared" si="7" ref="D46:D58">C46/B46*100</f>
        <v>33.09090909090909</v>
      </c>
      <c r="E46" s="23">
        <f>E47+E48+E49</f>
        <v>0</v>
      </c>
      <c r="F46" s="5">
        <f>F47+F48+F49</f>
        <v>0.175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5.5</v>
      </c>
      <c r="O46" s="5">
        <f>O47+O48+O49</f>
        <v>1.645</v>
      </c>
      <c r="P46" s="6">
        <f aca="true" t="shared" si="9" ref="P46:P52">O46/N46*100</f>
        <v>29.909090909090907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1</v>
      </c>
      <c r="C47" s="5">
        <v>0.164</v>
      </c>
      <c r="D47" s="6">
        <f t="shared" si="7"/>
        <v>16.400000000000002</v>
      </c>
      <c r="E47" s="23"/>
      <c r="F47" s="5">
        <v>0.023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1</v>
      </c>
      <c r="O47" s="5">
        <v>0.141</v>
      </c>
      <c r="P47" s="6">
        <f t="shared" si="9"/>
        <v>14.099999999999998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2.7755575615628914E-17</v>
      </c>
      <c r="X47" s="7"/>
      <c r="Y47" s="7"/>
    </row>
    <row r="48" spans="1:25" ht="12.75">
      <c r="A48" s="13" t="s">
        <v>21</v>
      </c>
      <c r="B48" s="23">
        <v>2.5</v>
      </c>
      <c r="C48" s="5">
        <v>0.779</v>
      </c>
      <c r="D48" s="6">
        <f t="shared" si="7"/>
        <v>31.16</v>
      </c>
      <c r="E48" s="23"/>
      <c r="F48" s="5">
        <v>0.023</v>
      </c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2.5</v>
      </c>
      <c r="O48" s="5">
        <v>0.756</v>
      </c>
      <c r="P48" s="6">
        <f t="shared" si="9"/>
        <v>30.240000000000002</v>
      </c>
      <c r="Q48" s="23"/>
      <c r="R48" s="5"/>
      <c r="S48" s="6" t="e">
        <f t="shared" si="10"/>
        <v>#DIV/0!</v>
      </c>
      <c r="T48" s="23"/>
      <c r="U48" s="5"/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2</v>
      </c>
      <c r="C49" s="5">
        <v>0.877</v>
      </c>
      <c r="D49" s="6">
        <f t="shared" si="7"/>
        <v>43.85</v>
      </c>
      <c r="E49" s="23">
        <v>0</v>
      </c>
      <c r="F49" s="5">
        <v>0.129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2</v>
      </c>
      <c r="O49" s="5">
        <v>0.748</v>
      </c>
      <c r="P49" s="6">
        <f t="shared" si="9"/>
        <v>37.4</v>
      </c>
      <c r="Q49" s="23"/>
      <c r="R49" s="5">
        <v>0</v>
      </c>
      <c r="S49" s="6" t="e">
        <f t="shared" si="10"/>
        <v>#DIV/0!</v>
      </c>
      <c r="T49" s="23"/>
      <c r="U49" s="5">
        <v>0</v>
      </c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>
        <v>0</v>
      </c>
      <c r="C50" s="5">
        <v>2.069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</v>
      </c>
      <c r="O50" s="5">
        <v>2.069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2.5</v>
      </c>
      <c r="C51" s="5">
        <v>0.385</v>
      </c>
      <c r="D51" s="6">
        <f t="shared" si="7"/>
        <v>15.4</v>
      </c>
      <c r="E51" s="23"/>
      <c r="F51" s="5">
        <v>0.02</v>
      </c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2.5</v>
      </c>
      <c r="O51" s="5">
        <v>0.365</v>
      </c>
      <c r="P51" s="6">
        <f t="shared" si="9"/>
        <v>14.6</v>
      </c>
      <c r="Q51" s="23"/>
      <c r="R51" s="5">
        <v>0</v>
      </c>
      <c r="S51" s="6" t="e">
        <f t="shared" si="10"/>
        <v>#DIV/0!</v>
      </c>
      <c r="T51" s="23">
        <v>0</v>
      </c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0.13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0.052</v>
      </c>
      <c r="S56" s="6" t="e">
        <f>R56/Q56*100</f>
        <v>#DIV/0!</v>
      </c>
      <c r="T56" s="23">
        <f>T57+T58</f>
        <v>0</v>
      </c>
      <c r="U56" s="5">
        <f>U57+U58</f>
        <v>0.078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/>
      <c r="C57" s="5">
        <v>0.018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</v>
      </c>
      <c r="S57" s="6" t="e">
        <f>R57/Q57*100</f>
        <v>#DIV/0!</v>
      </c>
      <c r="T57" s="23"/>
      <c r="U57" s="5">
        <v>0.018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/>
      <c r="C58" s="5">
        <v>0.112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0.052</v>
      </c>
      <c r="S58" s="6" t="e">
        <f>R58/Q58*100</f>
        <v>#DIV/0!</v>
      </c>
      <c r="T58" s="23"/>
      <c r="U58" s="5">
        <v>0.06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5">
        <v>0</v>
      </c>
      <c r="D59" s="17"/>
      <c r="E59" s="24"/>
      <c r="F59" s="17">
        <v>0</v>
      </c>
      <c r="G59" s="17"/>
      <c r="H59" s="24"/>
      <c r="I59" s="17"/>
      <c r="J59" s="17"/>
      <c r="K59" s="24"/>
      <c r="L59" s="17"/>
      <c r="M59" s="17"/>
      <c r="N59" s="24"/>
      <c r="O59" s="5">
        <v>0</v>
      </c>
      <c r="P59" s="17"/>
      <c r="Q59" s="24"/>
      <c r="R59" s="5">
        <v>0</v>
      </c>
      <c r="S59" s="17"/>
      <c r="T59" s="24"/>
      <c r="U59" s="17">
        <v>0</v>
      </c>
      <c r="V59" s="17"/>
      <c r="W59" s="14">
        <f t="shared" si="6"/>
        <v>0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29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M49" sqref="M49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59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6.7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27.77</v>
      </c>
      <c r="C9" s="19">
        <f>C11+C13+C14+C30</f>
        <v>23.396</v>
      </c>
      <c r="D9" s="6">
        <f>C9/B9*100</f>
        <v>84.24918977313648</v>
      </c>
      <c r="E9" s="23">
        <f>E11+E13+E14+E30</f>
        <v>3.51</v>
      </c>
      <c r="F9" s="5">
        <f>F11+F13+F14+F30</f>
        <v>2.968</v>
      </c>
      <c r="G9" s="6">
        <f>F9/E9*100</f>
        <v>84.55840455840456</v>
      </c>
      <c r="H9" s="5"/>
      <c r="I9" s="5"/>
      <c r="J9" s="5"/>
      <c r="K9" s="23">
        <f>K11+K13+K14+K30</f>
        <v>1.24</v>
      </c>
      <c r="L9" s="5">
        <f>L11+L13+L14+L30</f>
        <v>1.218</v>
      </c>
      <c r="M9" s="6">
        <f>L9/K9*100</f>
        <v>98.22580645161291</v>
      </c>
      <c r="N9" s="23">
        <f>N11+N13+N14+N30</f>
        <v>10.03</v>
      </c>
      <c r="O9" s="5">
        <f>O11+O13+O14+O30</f>
        <v>7.718</v>
      </c>
      <c r="P9" s="6">
        <f>O9/N9*100</f>
        <v>76.94915254237289</v>
      </c>
      <c r="Q9" s="23">
        <f>Q11+Q13+Q14+Q30</f>
        <v>3.8499999999999996</v>
      </c>
      <c r="R9" s="5">
        <f>R11+R13+R14+R30</f>
        <v>3.391</v>
      </c>
      <c r="S9" s="6">
        <f>R9/Q9*100</f>
        <v>88.07792207792208</v>
      </c>
      <c r="T9" s="23">
        <f>T11+T13+T14</f>
        <v>1.77</v>
      </c>
      <c r="U9" s="5">
        <f>U11+U13+U14+U30</f>
        <v>1.3860000000000001</v>
      </c>
      <c r="V9" s="6">
        <f>U9/T9*100</f>
        <v>78.30508474576273</v>
      </c>
      <c r="W9" s="14">
        <f aca="true" t="shared" si="0" ref="W9:W37">C9-F9-L9-O9-R9-U9</f>
        <v>6.715000000000001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5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11.169999999999998</v>
      </c>
      <c r="C11" s="5">
        <f>C17+C21+C22+C23+C24+C27</f>
        <v>9.518</v>
      </c>
      <c r="D11" s="6">
        <f>C11/B11*100</f>
        <v>85.21038495971354</v>
      </c>
      <c r="E11" s="23">
        <f>E17+E21+E22+E23+E24+E27</f>
        <v>1.0899999999999999</v>
      </c>
      <c r="F11" s="5">
        <f>F17+F21+F22+F23+F24+F27</f>
        <v>0.999</v>
      </c>
      <c r="G11" s="6">
        <f>F11/E11*100</f>
        <v>91.651376146789</v>
      </c>
      <c r="H11" s="5"/>
      <c r="I11" s="5"/>
      <c r="J11" s="5"/>
      <c r="K11" s="23">
        <f>K17+K21+K22+K23+K24+K27</f>
        <v>0.41000000000000003</v>
      </c>
      <c r="L11" s="5">
        <f>L17+L21+L22+L23+L24+L27</f>
        <v>0.41000000000000003</v>
      </c>
      <c r="M11" s="6">
        <f>L11/K11*100</f>
        <v>100</v>
      </c>
      <c r="N11" s="23">
        <f>N17+N21+N22+N23+N24+N27</f>
        <v>7.09</v>
      </c>
      <c r="O11" s="5">
        <f>O17+O21+O22+O23+O24+O27</f>
        <v>5.7410000000000005</v>
      </c>
      <c r="P11" s="6">
        <f>O11/N11*100</f>
        <v>80.97320169252468</v>
      </c>
      <c r="Q11" s="23">
        <f>Q17+Q21+Q22+Q23+Q24+Q27</f>
        <v>1.65</v>
      </c>
      <c r="R11" s="5">
        <f>R17+R21+R22+R23+R24+R27</f>
        <v>1.5999999999999999</v>
      </c>
      <c r="S11" s="6">
        <f>R11/Q11*100</f>
        <v>96.96969696969697</v>
      </c>
      <c r="T11" s="23">
        <f>T17+T21+T22+T23+T24+T27</f>
        <v>0.72</v>
      </c>
      <c r="U11" s="5">
        <f>U17+U21+U22+U23+U24+U27</f>
        <v>0.5860000000000001</v>
      </c>
      <c r="V11" s="6">
        <f>U11/T11*100</f>
        <v>81.3888888888889</v>
      </c>
      <c r="W11" s="14">
        <f t="shared" si="0"/>
        <v>0.1819999999999995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5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10.57</v>
      </c>
      <c r="C13" s="5">
        <v>11.543</v>
      </c>
      <c r="D13" s="6">
        <f>C13/B13*100</f>
        <v>109.20529801324503</v>
      </c>
      <c r="E13" s="23">
        <v>1.45</v>
      </c>
      <c r="F13" s="5">
        <v>1.773</v>
      </c>
      <c r="G13" s="6">
        <f>F13/E13*100</f>
        <v>122.27586206896552</v>
      </c>
      <c r="H13" s="5"/>
      <c r="I13" s="5"/>
      <c r="J13" s="5"/>
      <c r="K13" s="23">
        <v>0.5</v>
      </c>
      <c r="L13" s="5">
        <v>0.643</v>
      </c>
      <c r="M13" s="6">
        <f>L13/K13*100</f>
        <v>128.6</v>
      </c>
      <c r="N13" s="23">
        <v>1.74</v>
      </c>
      <c r="O13" s="5">
        <v>1.076</v>
      </c>
      <c r="P13" s="6">
        <f>O13/N13*100</f>
        <v>61.83908045977012</v>
      </c>
      <c r="Q13" s="23">
        <v>1.53</v>
      </c>
      <c r="R13" s="5">
        <v>1.597</v>
      </c>
      <c r="S13" s="6">
        <f>R13/Q13*100</f>
        <v>104.37908496732027</v>
      </c>
      <c r="T13" s="23">
        <v>0.63</v>
      </c>
      <c r="U13" s="5">
        <v>0.727</v>
      </c>
      <c r="V13" s="6">
        <f>U13/T13*100</f>
        <v>115.39682539682539</v>
      </c>
      <c r="W13" s="14">
        <f t="shared" si="0"/>
        <v>5.7269999999999985</v>
      </c>
      <c r="X13" s="7"/>
      <c r="Y13" s="7"/>
    </row>
    <row r="14" spans="1:25" ht="12.75">
      <c r="A14" s="10" t="s">
        <v>17</v>
      </c>
      <c r="B14" s="23">
        <v>6.03</v>
      </c>
      <c r="C14" s="5">
        <v>2.335</v>
      </c>
      <c r="D14" s="6">
        <f>C14/B14*100</f>
        <v>38.72305140961857</v>
      </c>
      <c r="E14" s="23">
        <v>0.97</v>
      </c>
      <c r="F14" s="5">
        <v>0.196</v>
      </c>
      <c r="G14" s="6">
        <f>F14/E14*100</f>
        <v>20.20618556701031</v>
      </c>
      <c r="H14" s="5"/>
      <c r="I14" s="5"/>
      <c r="J14" s="5"/>
      <c r="K14" s="23">
        <v>0.33</v>
      </c>
      <c r="L14" s="5">
        <v>0.165</v>
      </c>
      <c r="M14" s="6">
        <f>L14/K14*100</f>
        <v>50</v>
      </c>
      <c r="N14" s="23">
        <v>1.2</v>
      </c>
      <c r="O14" s="5">
        <v>0.901</v>
      </c>
      <c r="P14" s="6">
        <f>O14/N14*100</f>
        <v>75.08333333333333</v>
      </c>
      <c r="Q14" s="23">
        <v>0.67</v>
      </c>
      <c r="R14" s="5">
        <v>0.194</v>
      </c>
      <c r="S14" s="6">
        <f>R14/Q14*100</f>
        <v>28.955223880597014</v>
      </c>
      <c r="T14" s="23">
        <v>0.42</v>
      </c>
      <c r="U14" s="5">
        <v>0.073</v>
      </c>
      <c r="V14" s="6">
        <f>U14/T14*100</f>
        <v>17.38095238095238</v>
      </c>
      <c r="W14" s="14">
        <f t="shared" si="0"/>
        <v>0.8059999999999998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5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5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7.9399999999999995</v>
      </c>
      <c r="C17" s="5">
        <f>C18+C19+C20</f>
        <v>6.1850000000000005</v>
      </c>
      <c r="D17" s="6">
        <f aca="true" t="shared" si="1" ref="D17:D29">C17/B17*100</f>
        <v>77.89672544080605</v>
      </c>
      <c r="E17" s="23">
        <f>E18+E19+E20</f>
        <v>0.97</v>
      </c>
      <c r="F17" s="5">
        <f>F18+F19+F20</f>
        <v>0.867</v>
      </c>
      <c r="G17" s="6">
        <f aca="true" t="shared" si="2" ref="G17:G22">F17/E17*100</f>
        <v>89.38144329896907</v>
      </c>
      <c r="H17" s="5"/>
      <c r="I17" s="5"/>
      <c r="J17" s="5"/>
      <c r="K17" s="23">
        <f>K18+K19+K20</f>
        <v>0.41000000000000003</v>
      </c>
      <c r="L17" s="5">
        <f>L18+L19+L20</f>
        <v>0.41000000000000003</v>
      </c>
      <c r="M17" s="6">
        <f>L17/K17*100</f>
        <v>100</v>
      </c>
      <c r="N17" s="23">
        <f>N18+N19+N20</f>
        <v>6.37</v>
      </c>
      <c r="O17" s="5">
        <f>O18+O19+O20</f>
        <v>4.720000000000001</v>
      </c>
      <c r="P17" s="6">
        <f aca="true" t="shared" si="3" ref="P17:P23">O17/N17*100</f>
        <v>74.0973312401884</v>
      </c>
      <c r="Q17" s="23">
        <f>Q18+Q19+Q20</f>
        <v>0</v>
      </c>
      <c r="R17" s="5">
        <f>R18+R19+R20</f>
        <v>0.006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0.18199999999999972</v>
      </c>
      <c r="X17" s="7"/>
      <c r="Y17" s="7"/>
    </row>
    <row r="18" spans="1:25" ht="12.75">
      <c r="A18" s="13" t="s">
        <v>20</v>
      </c>
      <c r="B18" s="23">
        <v>2.04</v>
      </c>
      <c r="C18" s="5">
        <v>1.949</v>
      </c>
      <c r="D18" s="6">
        <f t="shared" si="1"/>
        <v>95.53921568627452</v>
      </c>
      <c r="E18" s="23">
        <v>0.29</v>
      </c>
      <c r="F18" s="5">
        <v>0.23</v>
      </c>
      <c r="G18" s="6">
        <f t="shared" si="2"/>
        <v>79.31034482758622</v>
      </c>
      <c r="H18" s="5"/>
      <c r="I18" s="5"/>
      <c r="J18" s="5"/>
      <c r="K18" s="23">
        <v>0.15</v>
      </c>
      <c r="L18" s="5">
        <v>0.14</v>
      </c>
      <c r="M18" s="6">
        <f>L18/K18*100</f>
        <v>93.33333333333334</v>
      </c>
      <c r="N18" s="23">
        <v>1.58</v>
      </c>
      <c r="O18" s="5">
        <v>1.546</v>
      </c>
      <c r="P18" s="6">
        <f t="shared" si="3"/>
        <v>97.84810126582279</v>
      </c>
      <c r="Q18" s="23"/>
      <c r="R18" s="5">
        <v>0</v>
      </c>
      <c r="S18" s="6" t="e">
        <f t="shared" si="4"/>
        <v>#DIV/0!</v>
      </c>
      <c r="T18" s="23"/>
      <c r="U18" s="5">
        <v>0</v>
      </c>
      <c r="V18" s="6" t="e">
        <f t="shared" si="5"/>
        <v>#DIV/0!</v>
      </c>
      <c r="W18" s="14">
        <f t="shared" si="0"/>
        <v>0.03300000000000014</v>
      </c>
      <c r="X18" s="7"/>
      <c r="Y18" s="7"/>
    </row>
    <row r="19" spans="1:25" ht="12.75">
      <c r="A19" s="13" t="s">
        <v>21</v>
      </c>
      <c r="B19" s="23">
        <v>3.37</v>
      </c>
      <c r="C19" s="5">
        <v>1.622</v>
      </c>
      <c r="D19" s="6">
        <f t="shared" si="1"/>
        <v>48.13056379821959</v>
      </c>
      <c r="E19" s="23">
        <v>0.27</v>
      </c>
      <c r="F19" s="5">
        <v>0.218</v>
      </c>
      <c r="G19" s="6">
        <f t="shared" si="2"/>
        <v>80.74074074074073</v>
      </c>
      <c r="H19" s="5"/>
      <c r="I19" s="5"/>
      <c r="J19" s="5"/>
      <c r="K19" s="23">
        <v>0.12</v>
      </c>
      <c r="L19" s="5">
        <v>0.072</v>
      </c>
      <c r="M19" s="6">
        <f>L19/K19*100</f>
        <v>60</v>
      </c>
      <c r="N19" s="23">
        <v>2.92</v>
      </c>
      <c r="O19" s="5">
        <v>1.279</v>
      </c>
      <c r="P19" s="6">
        <f t="shared" si="3"/>
        <v>43.8013698630137</v>
      </c>
      <c r="Q19" s="23"/>
      <c r="R19" s="5">
        <v>0</v>
      </c>
      <c r="S19" s="6" t="e">
        <f t="shared" si="4"/>
        <v>#DIV/0!</v>
      </c>
      <c r="T19" s="23"/>
      <c r="U19" s="5">
        <v>0</v>
      </c>
      <c r="V19" s="6" t="e">
        <f t="shared" si="5"/>
        <v>#DIV/0!</v>
      </c>
      <c r="W19" s="14">
        <f t="shared" si="0"/>
        <v>0.05300000000000016</v>
      </c>
      <c r="X19" s="7"/>
      <c r="Y19" s="7"/>
    </row>
    <row r="20" spans="1:25" ht="12.75">
      <c r="A20" s="13" t="s">
        <v>22</v>
      </c>
      <c r="B20" s="23">
        <v>2.53</v>
      </c>
      <c r="C20" s="5">
        <v>2.614</v>
      </c>
      <c r="D20" s="6">
        <f t="shared" si="1"/>
        <v>103.3201581027668</v>
      </c>
      <c r="E20" s="23">
        <v>0.41</v>
      </c>
      <c r="F20" s="5">
        <v>0.419</v>
      </c>
      <c r="G20" s="6">
        <f t="shared" si="2"/>
        <v>102.19512195121952</v>
      </c>
      <c r="H20" s="5"/>
      <c r="I20" s="5"/>
      <c r="J20" s="5"/>
      <c r="K20" s="23">
        <v>0.14</v>
      </c>
      <c r="L20" s="5">
        <v>0.198</v>
      </c>
      <c r="M20" s="6">
        <f>L20/K20*100</f>
        <v>141.42857142857142</v>
      </c>
      <c r="N20" s="23">
        <v>1.87</v>
      </c>
      <c r="O20" s="5">
        <v>1.895</v>
      </c>
      <c r="P20" s="6">
        <f t="shared" si="3"/>
        <v>101.33689839572193</v>
      </c>
      <c r="Q20" s="23"/>
      <c r="R20" s="5">
        <v>0.006</v>
      </c>
      <c r="S20" s="6" t="e">
        <f t="shared" si="4"/>
        <v>#DIV/0!</v>
      </c>
      <c r="T20" s="23"/>
      <c r="U20" s="5">
        <v>0</v>
      </c>
      <c r="V20" s="6" t="e">
        <f t="shared" si="5"/>
        <v>#DIV/0!</v>
      </c>
      <c r="W20" s="14">
        <f t="shared" si="0"/>
        <v>0.09599999999999986</v>
      </c>
      <c r="X20" s="7"/>
      <c r="Y20" s="7"/>
    </row>
    <row r="21" spans="1:25" ht="12.75">
      <c r="A21" s="35" t="s">
        <v>33</v>
      </c>
      <c r="B21" s="23">
        <v>0</v>
      </c>
      <c r="C21" s="5">
        <v>0.785</v>
      </c>
      <c r="D21" s="6" t="e">
        <f t="shared" si="1"/>
        <v>#DIV/0!</v>
      </c>
      <c r="E21" s="23"/>
      <c r="F21" s="5"/>
      <c r="G21" s="6" t="e">
        <f t="shared" si="2"/>
        <v>#DIV/0!</v>
      </c>
      <c r="H21" s="5"/>
      <c r="I21" s="5"/>
      <c r="J21" s="5"/>
      <c r="K21" s="23"/>
      <c r="L21" s="5"/>
      <c r="M21" s="6"/>
      <c r="N21" s="23">
        <v>0</v>
      </c>
      <c r="O21" s="5">
        <v>0.785</v>
      </c>
      <c r="P21" s="6" t="e">
        <f t="shared" si="3"/>
        <v>#DIV/0!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0.74</v>
      </c>
      <c r="C22" s="5">
        <v>0.286</v>
      </c>
      <c r="D22" s="6">
        <f t="shared" si="1"/>
        <v>38.648648648648646</v>
      </c>
      <c r="E22" s="23">
        <v>0</v>
      </c>
      <c r="F22" s="5">
        <v>0.013</v>
      </c>
      <c r="G22" s="6" t="e">
        <f t="shared" si="2"/>
        <v>#DIV/0!</v>
      </c>
      <c r="H22" s="5"/>
      <c r="I22" s="5"/>
      <c r="J22" s="5"/>
      <c r="K22" s="23"/>
      <c r="L22" s="5">
        <v>0</v>
      </c>
      <c r="M22" s="6" t="e">
        <f>L22/K22*100</f>
        <v>#DIV/0!</v>
      </c>
      <c r="N22" s="23">
        <v>0.72</v>
      </c>
      <c r="O22" s="5">
        <v>0.236</v>
      </c>
      <c r="P22" s="6">
        <f t="shared" si="3"/>
        <v>32.77777777777778</v>
      </c>
      <c r="Q22" s="23">
        <v>0</v>
      </c>
      <c r="R22" s="5">
        <v>0.037</v>
      </c>
      <c r="S22" s="6" t="e">
        <f t="shared" si="4"/>
        <v>#DIV/0!</v>
      </c>
      <c r="T22" s="23"/>
      <c r="U22" s="5">
        <v>0</v>
      </c>
      <c r="V22" s="6" t="e">
        <f t="shared" si="5"/>
        <v>#DIV/0!</v>
      </c>
      <c r="W22" s="14">
        <f t="shared" si="0"/>
        <v>-2.0816681711721685E-17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5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0.12</v>
      </c>
      <c r="C24" s="5">
        <f>C25+C26</f>
        <v>0.119</v>
      </c>
      <c r="D24" s="6">
        <f t="shared" si="1"/>
        <v>99.16666666666667</v>
      </c>
      <c r="E24" s="23">
        <f>E25+E26</f>
        <v>0.12</v>
      </c>
      <c r="F24" s="5">
        <f>F25+F26</f>
        <v>0.119</v>
      </c>
      <c r="G24" s="6">
        <f>F24/E24*100</f>
        <v>99.16666666666667</v>
      </c>
      <c r="H24" s="5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0.06</v>
      </c>
      <c r="C25" s="5">
        <v>0.036</v>
      </c>
      <c r="D25" s="6">
        <f t="shared" si="1"/>
        <v>60</v>
      </c>
      <c r="E25" s="23">
        <v>0.06</v>
      </c>
      <c r="F25" s="5">
        <v>0.036</v>
      </c>
      <c r="G25" s="6">
        <f>F25/E25*100</f>
        <v>60</v>
      </c>
      <c r="H25" s="5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0.06</v>
      </c>
      <c r="C26" s="5">
        <v>0.083</v>
      </c>
      <c r="D26" s="6">
        <f t="shared" si="1"/>
        <v>138.33333333333334</v>
      </c>
      <c r="E26" s="23">
        <v>0.06</v>
      </c>
      <c r="F26" s="5">
        <v>0.083</v>
      </c>
      <c r="G26" s="6">
        <f>F26/E26*100</f>
        <v>138.33333333333334</v>
      </c>
      <c r="H26" s="5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2.37</v>
      </c>
      <c r="C27" s="5">
        <f>C28+C29</f>
        <v>2.143</v>
      </c>
      <c r="D27" s="6">
        <f t="shared" si="1"/>
        <v>90.42194092827003</v>
      </c>
      <c r="E27" s="23">
        <f>E28+E29</f>
        <v>0</v>
      </c>
      <c r="F27" s="5">
        <f>F28+F29</f>
        <v>0</v>
      </c>
      <c r="G27" s="6"/>
      <c r="H27" s="5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1.65</v>
      </c>
      <c r="R27" s="5">
        <f>R28+R29</f>
        <v>1.557</v>
      </c>
      <c r="S27" s="6">
        <f>R27/Q27*100</f>
        <v>94.36363636363636</v>
      </c>
      <c r="T27" s="23">
        <f>T28+T29</f>
        <v>0.72</v>
      </c>
      <c r="U27" s="5">
        <f>U28+U29</f>
        <v>0.5860000000000001</v>
      </c>
      <c r="V27" s="6">
        <f>U27/T27*100</f>
        <v>81.3888888888889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1.19</v>
      </c>
      <c r="C28" s="5">
        <v>0.942</v>
      </c>
      <c r="D28" s="6">
        <f t="shared" si="1"/>
        <v>79.15966386554622</v>
      </c>
      <c r="E28" s="23"/>
      <c r="F28" s="5"/>
      <c r="G28" s="6"/>
      <c r="H28" s="5"/>
      <c r="I28" s="5"/>
      <c r="J28" s="5"/>
      <c r="K28" s="23"/>
      <c r="L28" s="5"/>
      <c r="M28" s="6"/>
      <c r="N28" s="23"/>
      <c r="O28" s="5"/>
      <c r="P28" s="6"/>
      <c r="Q28" s="23">
        <v>0.83</v>
      </c>
      <c r="R28" s="5">
        <v>0.68</v>
      </c>
      <c r="S28" s="6">
        <f>R28/Q28*100</f>
        <v>81.9277108433735</v>
      </c>
      <c r="T28" s="23">
        <v>0.36</v>
      </c>
      <c r="U28" s="5">
        <v>0.262</v>
      </c>
      <c r="V28" s="6">
        <f>U28/T28*100</f>
        <v>72.77777777777779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1.18</v>
      </c>
      <c r="C29" s="5">
        <v>1.201</v>
      </c>
      <c r="D29" s="6">
        <f t="shared" si="1"/>
        <v>101.77966101694918</v>
      </c>
      <c r="E29" s="23"/>
      <c r="F29" s="5"/>
      <c r="G29" s="6"/>
      <c r="H29" s="5"/>
      <c r="I29" s="5"/>
      <c r="J29" s="5"/>
      <c r="K29" s="23"/>
      <c r="L29" s="5"/>
      <c r="M29" s="6"/>
      <c r="N29" s="23"/>
      <c r="O29" s="5"/>
      <c r="P29" s="6"/>
      <c r="Q29" s="23">
        <v>0.82</v>
      </c>
      <c r="R29" s="5">
        <v>0.877</v>
      </c>
      <c r="S29" s="6">
        <f>R29/Q29*100</f>
        <v>106.95121951219512</v>
      </c>
      <c r="T29" s="23">
        <v>0.36</v>
      </c>
      <c r="U29" s="5">
        <v>0.324</v>
      </c>
      <c r="V29" s="6">
        <f>U29/T29*100</f>
        <v>90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/>
      <c r="D30" s="17"/>
      <c r="E30" s="24"/>
      <c r="F30" s="17"/>
      <c r="G30" s="17"/>
      <c r="H30" s="17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58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42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42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20</v>
      </c>
      <c r="C38" s="19">
        <f>C40+C42+C43+C59</f>
        <v>15.7</v>
      </c>
      <c r="D38" s="6">
        <f>C38/B38*100</f>
        <v>78.49999999999999</v>
      </c>
      <c r="E38" s="23">
        <f>E40+E42+E43+E59</f>
        <v>2.55</v>
      </c>
      <c r="F38" s="5">
        <f>F40+F42+F43+F59</f>
        <v>0.47200000000000003</v>
      </c>
      <c r="G38" s="6">
        <f>F38/E38*100</f>
        <v>18.50980392156863</v>
      </c>
      <c r="H38" s="23"/>
      <c r="I38" s="5"/>
      <c r="J38" s="5"/>
      <c r="K38" s="23">
        <f>K40+K42+K43+K59</f>
        <v>0.7</v>
      </c>
      <c r="L38" s="5">
        <f>L40+L42+L43+L59</f>
        <v>0.989</v>
      </c>
      <c r="M38" s="6">
        <f>L38/K38*100</f>
        <v>141.2857142857143</v>
      </c>
      <c r="N38" s="23">
        <f>N40+N42+N43+N59</f>
        <v>9.4</v>
      </c>
      <c r="O38" s="5">
        <f>O40+O42+O43+O59</f>
        <v>12.120000000000001</v>
      </c>
      <c r="P38" s="6">
        <f>O38/N38*100</f>
        <v>128.93617021276594</v>
      </c>
      <c r="Q38" s="23">
        <f>Q40+Q42+Q43+Q59</f>
        <v>1.29</v>
      </c>
      <c r="R38" s="5">
        <f>R40+R42+R43+R59</f>
        <v>0.367</v>
      </c>
      <c r="S38" s="6">
        <f>R38/Q38*100</f>
        <v>28.449612403100772</v>
      </c>
      <c r="T38" s="23">
        <f>T40+T42+T43</f>
        <v>0.9300000000000002</v>
      </c>
      <c r="U38" s="5">
        <f>U40+U42+U43+U59</f>
        <v>0.035</v>
      </c>
      <c r="V38" s="6">
        <f>U38/T38*100</f>
        <v>3.763440860215053</v>
      </c>
      <c r="W38" s="14">
        <f>C38-F38-L38-O38-R38-U38</f>
        <v>1.716999999999998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2.5</v>
      </c>
      <c r="C40" s="5">
        <f>C46+C50+C51+C52+C53+C56</f>
        <v>3.6750000000000003</v>
      </c>
      <c r="D40" s="6">
        <f>C40/B40*100</f>
        <v>147.00000000000003</v>
      </c>
      <c r="E40" s="23">
        <f>E46+E50+E51+E52+E53+E56</f>
        <v>0.15000000000000002</v>
      </c>
      <c r="F40" s="5">
        <f>F46+F50+F51+F52+F53+F56</f>
        <v>0.006</v>
      </c>
      <c r="G40" s="6">
        <f>F40/E40*100</f>
        <v>3.9999999999999996</v>
      </c>
      <c r="H40" s="23"/>
      <c r="I40" s="5"/>
      <c r="J40" s="5"/>
      <c r="K40" s="23">
        <f>K46+K50+K51+K52+K53+K56</f>
        <v>0.05</v>
      </c>
      <c r="L40" s="5">
        <f>L46+L50+L51+L52+L53+L56</f>
        <v>0.007</v>
      </c>
      <c r="M40" s="6">
        <f>L40/K40*100</f>
        <v>13.999999999999998</v>
      </c>
      <c r="N40" s="23">
        <f>N46+N50+N51+N52+N53+N56</f>
        <v>1.7000000000000002</v>
      </c>
      <c r="O40" s="5">
        <f>O46+O50+O51+O52+O53+O56</f>
        <v>3.655</v>
      </c>
      <c r="P40" s="6">
        <f>O40/N40*100</f>
        <v>214.99999999999994</v>
      </c>
      <c r="Q40" s="23">
        <f>Q46+Q50+Q51+Q52+Q53+Q56</f>
        <v>0.15000000000000002</v>
      </c>
      <c r="R40" s="5">
        <f>R46+R50+R51+R52+R53+R56</f>
        <v>0.007</v>
      </c>
      <c r="S40" s="6">
        <f>R40/Q40*100</f>
        <v>4.666666666666666</v>
      </c>
      <c r="T40" s="23">
        <f>T46+T50+T51+T52+T53+T56</f>
        <v>0.2</v>
      </c>
      <c r="U40" s="5">
        <f>U46+U50+U51+U52+U53+U56</f>
        <v>0</v>
      </c>
      <c r="V40" s="6">
        <f>U40/T40*100</f>
        <v>0</v>
      </c>
      <c r="W40" s="14">
        <f t="shared" si="6"/>
        <v>5.611830444784971E-16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8.7</v>
      </c>
      <c r="C42" s="5">
        <v>7.999</v>
      </c>
      <c r="D42" s="6">
        <f>C42/B42*100</f>
        <v>91.9425287356322</v>
      </c>
      <c r="E42" s="23">
        <v>1.1</v>
      </c>
      <c r="F42" s="5">
        <v>0.401</v>
      </c>
      <c r="G42" s="6">
        <f>F42/E42*100</f>
        <v>36.45454545454545</v>
      </c>
      <c r="H42" s="23"/>
      <c r="I42" s="5"/>
      <c r="J42" s="5"/>
      <c r="K42" s="23">
        <v>0.35</v>
      </c>
      <c r="L42" s="5">
        <v>0.62</v>
      </c>
      <c r="M42" s="6">
        <f>L42/K42*100</f>
        <v>177.14285714285717</v>
      </c>
      <c r="N42" s="23">
        <v>3.6</v>
      </c>
      <c r="O42" s="5">
        <v>5.274</v>
      </c>
      <c r="P42" s="6">
        <f>O42/N42*100</f>
        <v>146.5</v>
      </c>
      <c r="Q42" s="23">
        <v>0.8</v>
      </c>
      <c r="R42" s="5">
        <v>0.269</v>
      </c>
      <c r="S42" s="6">
        <f>R42/Q42*100</f>
        <v>33.625</v>
      </c>
      <c r="T42" s="23">
        <v>0.4</v>
      </c>
      <c r="U42" s="5">
        <v>0.035</v>
      </c>
      <c r="V42" s="6">
        <f>U42/T42*100</f>
        <v>8.75</v>
      </c>
      <c r="W42" s="14">
        <f t="shared" si="6"/>
        <v>1.3999999999999997</v>
      </c>
      <c r="X42" s="7"/>
      <c r="Y42" s="7"/>
    </row>
    <row r="43" spans="1:25" ht="12.75">
      <c r="A43" s="10" t="s">
        <v>17</v>
      </c>
      <c r="B43" s="23">
        <v>8.8</v>
      </c>
      <c r="C43" s="5">
        <v>4.026</v>
      </c>
      <c r="D43" s="6">
        <f>C43/B43*100</f>
        <v>45.74999999999999</v>
      </c>
      <c r="E43" s="23">
        <v>1.3</v>
      </c>
      <c r="F43" s="5">
        <v>0.065</v>
      </c>
      <c r="G43" s="6">
        <f>F43/E43*100</f>
        <v>5</v>
      </c>
      <c r="H43" s="23"/>
      <c r="I43" s="5"/>
      <c r="J43" s="5"/>
      <c r="K43" s="23">
        <v>0.3</v>
      </c>
      <c r="L43" s="5">
        <v>0.362</v>
      </c>
      <c r="M43" s="6">
        <f>L43/K43*100</f>
        <v>120.66666666666667</v>
      </c>
      <c r="N43" s="23">
        <v>4.1</v>
      </c>
      <c r="O43" s="5">
        <v>3.191</v>
      </c>
      <c r="P43" s="6">
        <f>O43/N43*100</f>
        <v>77.82926829268293</v>
      </c>
      <c r="Q43" s="23">
        <v>0.34</v>
      </c>
      <c r="R43" s="5">
        <v>0.091</v>
      </c>
      <c r="S43" s="6">
        <f>R43/Q43*100</f>
        <v>26.764705882352942</v>
      </c>
      <c r="T43" s="23">
        <v>0.33</v>
      </c>
      <c r="U43" s="5">
        <v>0</v>
      </c>
      <c r="V43" s="6">
        <f>U43/T43*100</f>
        <v>0</v>
      </c>
      <c r="W43" s="14">
        <f t="shared" si="6"/>
        <v>0.31699999999999995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1.25</v>
      </c>
      <c r="C46" s="5">
        <f>C47+C48+C49</f>
        <v>1.042</v>
      </c>
      <c r="D46" s="6">
        <f aca="true" t="shared" si="7" ref="D46:D58">C46/B46*100</f>
        <v>83.36</v>
      </c>
      <c r="E46" s="23">
        <f>E47+E48+E49</f>
        <v>0.1</v>
      </c>
      <c r="F46" s="5">
        <f>F47+F48+F49</f>
        <v>0.006</v>
      </c>
      <c r="G46" s="6">
        <f aca="true" t="shared" si="8" ref="G46:G51">F46/E46*100</f>
        <v>6</v>
      </c>
      <c r="H46" s="23"/>
      <c r="I46" s="5"/>
      <c r="J46" s="5"/>
      <c r="K46" s="23">
        <f>K47+K48+K49</f>
        <v>0</v>
      </c>
      <c r="L46" s="5">
        <f>L47+L48+L49</f>
        <v>0.007</v>
      </c>
      <c r="M46" s="6" t="e">
        <f>L46/K46*100</f>
        <v>#DIV/0!</v>
      </c>
      <c r="N46" s="23">
        <f>N47+N48+N49</f>
        <v>1.05</v>
      </c>
      <c r="O46" s="5">
        <f>O47+O48+O49</f>
        <v>1.029</v>
      </c>
      <c r="P46" s="6">
        <f aca="true" t="shared" si="9" ref="P46:P52">O46/N46*100</f>
        <v>97.99999999999999</v>
      </c>
      <c r="Q46" s="23">
        <f>Q47+Q48+Q49</f>
        <v>0.1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2.220446049250313E-16</v>
      </c>
      <c r="X46" s="7"/>
      <c r="Y46" s="7"/>
    </row>
    <row r="47" spans="1:25" ht="12.75">
      <c r="A47" s="13" t="s">
        <v>20</v>
      </c>
      <c r="B47" s="23">
        <v>0.2</v>
      </c>
      <c r="C47" s="5">
        <v>0.089</v>
      </c>
      <c r="D47" s="6">
        <f t="shared" si="7"/>
        <v>44.49999999999999</v>
      </c>
      <c r="E47" s="23"/>
      <c r="F47" s="5">
        <v>0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0.2</v>
      </c>
      <c r="O47" s="5">
        <v>0.089</v>
      </c>
      <c r="P47" s="6">
        <f t="shared" si="9"/>
        <v>44.49999999999999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0.46</v>
      </c>
      <c r="C48" s="5">
        <v>0.319</v>
      </c>
      <c r="D48" s="6">
        <f t="shared" si="7"/>
        <v>69.34782608695652</v>
      </c>
      <c r="E48" s="23">
        <v>0.05</v>
      </c>
      <c r="F48" s="5">
        <v>0.003</v>
      </c>
      <c r="G48" s="6">
        <f t="shared" si="8"/>
        <v>6</v>
      </c>
      <c r="H48" s="23"/>
      <c r="I48" s="5"/>
      <c r="J48" s="5"/>
      <c r="K48" s="23"/>
      <c r="L48" s="5"/>
      <c r="M48" s="6" t="e">
        <f>L48/K48*100</f>
        <v>#DIV/0!</v>
      </c>
      <c r="N48" s="23">
        <v>0.36</v>
      </c>
      <c r="O48" s="5">
        <v>0.316</v>
      </c>
      <c r="P48" s="6">
        <f t="shared" si="9"/>
        <v>87.77777777777777</v>
      </c>
      <c r="Q48" s="23">
        <v>0.05</v>
      </c>
      <c r="R48" s="5"/>
      <c r="S48" s="6">
        <f t="shared" si="10"/>
        <v>0</v>
      </c>
      <c r="T48" s="23"/>
      <c r="U48" s="5"/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0.59</v>
      </c>
      <c r="C49" s="5">
        <v>0.634</v>
      </c>
      <c r="D49" s="6">
        <f t="shared" si="7"/>
        <v>107.45762711864408</v>
      </c>
      <c r="E49" s="23">
        <v>0.05</v>
      </c>
      <c r="F49" s="5">
        <v>0.003</v>
      </c>
      <c r="G49" s="6">
        <f t="shared" si="8"/>
        <v>6</v>
      </c>
      <c r="H49" s="23"/>
      <c r="I49" s="5"/>
      <c r="J49" s="5"/>
      <c r="K49" s="23"/>
      <c r="L49" s="5">
        <v>0.007</v>
      </c>
      <c r="M49" s="6" t="e">
        <f>L49/K49*100</f>
        <v>#DIV/0!</v>
      </c>
      <c r="N49" s="23">
        <v>0.49</v>
      </c>
      <c r="O49" s="5">
        <v>0.624</v>
      </c>
      <c r="P49" s="6">
        <f t="shared" si="9"/>
        <v>127.3469387755102</v>
      </c>
      <c r="Q49" s="23">
        <v>0.05</v>
      </c>
      <c r="R49" s="5">
        <v>0</v>
      </c>
      <c r="S49" s="6">
        <f t="shared" si="10"/>
        <v>0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>
        <v>0</v>
      </c>
      <c r="C50" s="5">
        <v>0.617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</v>
      </c>
      <c r="O50" s="5">
        <v>0.617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1.25</v>
      </c>
      <c r="C51" s="5">
        <v>2.009</v>
      </c>
      <c r="D51" s="6">
        <f t="shared" si="7"/>
        <v>160.72</v>
      </c>
      <c r="E51" s="23">
        <v>0.05</v>
      </c>
      <c r="F51" s="5"/>
      <c r="G51" s="6">
        <f t="shared" si="8"/>
        <v>0</v>
      </c>
      <c r="H51" s="23"/>
      <c r="I51" s="5"/>
      <c r="J51" s="5"/>
      <c r="K51" s="23">
        <v>0.05</v>
      </c>
      <c r="L51" s="5"/>
      <c r="M51" s="6">
        <f>L51/K51*100</f>
        <v>0</v>
      </c>
      <c r="N51" s="23">
        <v>0.65</v>
      </c>
      <c r="O51" s="5">
        <v>2.009</v>
      </c>
      <c r="P51" s="6">
        <f t="shared" si="9"/>
        <v>309.0769230769231</v>
      </c>
      <c r="Q51" s="23">
        <v>0.05</v>
      </c>
      <c r="R51" s="5">
        <v>0</v>
      </c>
      <c r="S51" s="6">
        <f t="shared" si="10"/>
        <v>0</v>
      </c>
      <c r="T51" s="23">
        <v>0.2</v>
      </c>
      <c r="U51" s="5">
        <v>0</v>
      </c>
      <c r="V51" s="6">
        <f t="shared" si="11"/>
        <v>0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>
        <v>0</v>
      </c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>
        <v>0</v>
      </c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0.007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0.007</v>
      </c>
      <c r="S56" s="6" t="e">
        <f>R56/Q56*100</f>
        <v>#DIV/0!</v>
      </c>
      <c r="T56" s="23">
        <f>T57+T58</f>
        <v>0</v>
      </c>
      <c r="U56" s="5">
        <f>U57+U58</f>
        <v>0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0.003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0.003</v>
      </c>
      <c r="S57" s="6" t="e">
        <f>R57/Q57*100</f>
        <v>#DIV/0!</v>
      </c>
      <c r="T57" s="23"/>
      <c r="U57" s="5">
        <v>0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0.004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0.004</v>
      </c>
      <c r="S58" s="6" t="e">
        <f>R58/Q58*100</f>
        <v>#DIV/0!</v>
      </c>
      <c r="T58" s="23"/>
      <c r="U58" s="5">
        <v>0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5">
        <v>0</v>
      </c>
      <c r="D59" s="17"/>
      <c r="E59" s="24"/>
      <c r="F59" s="17">
        <v>0</v>
      </c>
      <c r="G59" s="17"/>
      <c r="H59" s="24"/>
      <c r="I59" s="17"/>
      <c r="J59" s="17"/>
      <c r="K59" s="24"/>
      <c r="L59" s="17"/>
      <c r="M59" s="17"/>
      <c r="N59" s="24"/>
      <c r="O59" s="5">
        <v>0</v>
      </c>
      <c r="P59" s="17"/>
      <c r="Q59" s="24"/>
      <c r="R59" s="5">
        <v>0</v>
      </c>
      <c r="S59" s="17"/>
      <c r="T59" s="24"/>
      <c r="U59" s="17">
        <v>0</v>
      </c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D42" sqref="D42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61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8.2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41.47</v>
      </c>
      <c r="C9" s="19">
        <f>C11+C13+C14+C30</f>
        <v>37.068</v>
      </c>
      <c r="D9" s="6">
        <f>C9/B9*100</f>
        <v>89.38509766095973</v>
      </c>
      <c r="E9" s="23">
        <f>E11+E13+E14+E30</f>
        <v>0.8880000000000001</v>
      </c>
      <c r="F9" s="5">
        <f>F11+F13+F14+F30</f>
        <v>0.777</v>
      </c>
      <c r="G9" s="6">
        <f>F9/E9*100</f>
        <v>87.49999999999999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29.57</v>
      </c>
      <c r="O9" s="5">
        <f>O11+O13+O14+O30</f>
        <v>26.085000000000004</v>
      </c>
      <c r="P9" s="6">
        <f>O9/N9*100</f>
        <v>88.21440649306732</v>
      </c>
      <c r="Q9" s="23">
        <f>Q11+Q13+Q14+Q30</f>
        <v>5.69</v>
      </c>
      <c r="R9" s="5">
        <f>R11+R13+R14+R30</f>
        <v>5.147</v>
      </c>
      <c r="S9" s="6">
        <f>R9/Q9*100</f>
        <v>90.45694200351494</v>
      </c>
      <c r="T9" s="23">
        <f>T11+T13+T14</f>
        <v>3.15</v>
      </c>
      <c r="U9" s="5">
        <f>U11+U13+U14+U30</f>
        <v>2.593</v>
      </c>
      <c r="V9" s="6">
        <f>U9/T9*100</f>
        <v>82.31746031746032</v>
      </c>
      <c r="W9" s="14">
        <f aca="true" t="shared" si="0" ref="W9:W37">C9-F9-L9-O9-R9-U9</f>
        <v>2.465999999999992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22.439999999999998</v>
      </c>
      <c r="C11" s="5">
        <f>C17+C21+C22+C23+C24+C27</f>
        <v>20.680999999999997</v>
      </c>
      <c r="D11" s="6">
        <f>C11/B11*100</f>
        <v>92.16131907308377</v>
      </c>
      <c r="E11" s="23">
        <f>E17+E21+E22+E23+E24+E27</f>
        <v>0.21800000000000003</v>
      </c>
      <c r="F11" s="5">
        <f>F17+F21+F22+F23+F24+F27</f>
        <v>0.261</v>
      </c>
      <c r="G11" s="6">
        <f>F11/E11*100</f>
        <v>119.72477064220182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18.3</v>
      </c>
      <c r="O11" s="5">
        <f>O17+O21+O22+O23+O24+O27</f>
        <v>17.548000000000002</v>
      </c>
      <c r="P11" s="6">
        <f>O11/N11*100</f>
        <v>95.89071038251366</v>
      </c>
      <c r="Q11" s="23">
        <f>Q17+Q21+Q22+Q23+Q24+Q27</f>
        <v>1.9300000000000002</v>
      </c>
      <c r="R11" s="5">
        <f>R17+R21+R22+R23+R24+R27</f>
        <v>1.422</v>
      </c>
      <c r="S11" s="6">
        <f>R11/Q11*100</f>
        <v>73.67875647668393</v>
      </c>
      <c r="T11" s="23">
        <f>T17+T21+T22+T23+T24+T27</f>
        <v>1.29</v>
      </c>
      <c r="U11" s="5">
        <f>U17+U21+U22+U23+U24+U27</f>
        <v>0.9550000000000001</v>
      </c>
      <c r="V11" s="6">
        <f>U11/T11*100</f>
        <v>74.03100775193798</v>
      </c>
      <c r="W11" s="14">
        <f t="shared" si="0"/>
        <v>0.49499999999999633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11.03</v>
      </c>
      <c r="C13" s="5">
        <v>6.178</v>
      </c>
      <c r="D13" s="6">
        <f>C13/B13*100</f>
        <v>56.01087941976428</v>
      </c>
      <c r="E13" s="23">
        <v>0.37</v>
      </c>
      <c r="F13" s="5">
        <v>0.193</v>
      </c>
      <c r="G13" s="6">
        <f>F13/E13*100</f>
        <v>52.16216216216216</v>
      </c>
      <c r="H13" s="23"/>
      <c r="I13" s="5"/>
      <c r="J13" s="5"/>
      <c r="K13" s="23"/>
      <c r="L13" s="5"/>
      <c r="M13" s="6" t="e">
        <f>L13/K13*100</f>
        <v>#DIV/0!</v>
      </c>
      <c r="N13" s="23">
        <v>6.44</v>
      </c>
      <c r="O13" s="5">
        <v>3.809</v>
      </c>
      <c r="P13" s="6">
        <f>O13/N13*100</f>
        <v>59.14596273291926</v>
      </c>
      <c r="Q13" s="23">
        <v>2.46</v>
      </c>
      <c r="R13" s="5">
        <v>0.018</v>
      </c>
      <c r="S13" s="6">
        <f>R13/Q13*100</f>
        <v>0.7317073170731707</v>
      </c>
      <c r="T13" s="23">
        <v>1.02</v>
      </c>
      <c r="U13" s="5">
        <v>0.895</v>
      </c>
      <c r="V13" s="6">
        <f>U13/T13*100</f>
        <v>87.74509803921569</v>
      </c>
      <c r="W13" s="14">
        <f t="shared" si="0"/>
        <v>1.2630000000000003</v>
      </c>
      <c r="X13" s="7"/>
      <c r="Y13" s="7"/>
    </row>
    <row r="14" spans="1:25" ht="12.75">
      <c r="A14" s="10" t="s">
        <v>17</v>
      </c>
      <c r="B14" s="23">
        <v>8</v>
      </c>
      <c r="C14" s="5">
        <v>10.184</v>
      </c>
      <c r="D14" s="6">
        <f>C14/B14*100</f>
        <v>127.3</v>
      </c>
      <c r="E14" s="23">
        <v>0.3</v>
      </c>
      <c r="F14" s="5">
        <v>0.323</v>
      </c>
      <c r="G14" s="6">
        <f>F14/E14*100</f>
        <v>107.66666666666667</v>
      </c>
      <c r="H14" s="23"/>
      <c r="I14" s="5"/>
      <c r="J14" s="5"/>
      <c r="K14" s="23"/>
      <c r="L14" s="5"/>
      <c r="M14" s="6" t="e">
        <f>L14/K14*100</f>
        <v>#DIV/0!</v>
      </c>
      <c r="N14" s="23">
        <v>4.83</v>
      </c>
      <c r="O14" s="5">
        <v>4.727</v>
      </c>
      <c r="P14" s="6">
        <f>O14/N14*100</f>
        <v>97.86749482401656</v>
      </c>
      <c r="Q14" s="23">
        <v>1.3</v>
      </c>
      <c r="R14" s="5">
        <v>3.698</v>
      </c>
      <c r="S14" s="6">
        <f>R14/Q14*100</f>
        <v>284.46153846153845</v>
      </c>
      <c r="T14" s="23">
        <v>0.84</v>
      </c>
      <c r="U14" s="5">
        <v>0.743</v>
      </c>
      <c r="V14" s="6">
        <f>U14/T14*100</f>
        <v>88.45238095238096</v>
      </c>
      <c r="W14" s="14">
        <f t="shared" si="0"/>
        <v>0.6929999999999986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13.68</v>
      </c>
      <c r="C17" s="5">
        <f>C18+C19+C20</f>
        <v>9.411999999999999</v>
      </c>
      <c r="D17" s="6">
        <f aca="true" t="shared" si="1" ref="D17:D29">C17/B17*100</f>
        <v>68.80116959064327</v>
      </c>
      <c r="E17" s="23">
        <f>E18+E19+E20</f>
        <v>0.20800000000000002</v>
      </c>
      <c r="F17" s="5">
        <f>F18+F19+F20</f>
        <v>0.261</v>
      </c>
      <c r="G17" s="6">
        <f aca="true" t="shared" si="2" ref="G17:G22">F17/E17*100</f>
        <v>125.48076923076923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12.43</v>
      </c>
      <c r="O17" s="5">
        <f>O18+O19+O20</f>
        <v>9.110000000000001</v>
      </c>
      <c r="P17" s="6">
        <f aca="true" t="shared" si="3" ref="P17:P23">O17/N17*100</f>
        <v>73.29042638777153</v>
      </c>
      <c r="Q17" s="23">
        <f>Q18+Q19+Q20</f>
        <v>0.31000000000000005</v>
      </c>
      <c r="R17" s="5">
        <f>R18+R19+R20</f>
        <v>0.003</v>
      </c>
      <c r="S17" s="6">
        <f aca="true" t="shared" si="4" ref="S17:S22">R17/Q17*100</f>
        <v>0.9677419354838709</v>
      </c>
      <c r="T17" s="23">
        <f>T18+T19+T20</f>
        <v>0.1</v>
      </c>
      <c r="U17" s="5">
        <f>U18+U19+U20</f>
        <v>0.014</v>
      </c>
      <c r="V17" s="6">
        <f aca="true" t="shared" si="5" ref="V17:V22">U17/T17*100</f>
        <v>13.999999999999998</v>
      </c>
      <c r="W17" s="14">
        <f t="shared" si="0"/>
        <v>0.023999999999998592</v>
      </c>
      <c r="X17" s="7"/>
      <c r="Y17" s="7"/>
    </row>
    <row r="18" spans="1:25" ht="12.75">
      <c r="A18" s="13" t="s">
        <v>20</v>
      </c>
      <c r="B18" s="23">
        <v>3.33</v>
      </c>
      <c r="C18" s="5">
        <v>1.175</v>
      </c>
      <c r="D18" s="6">
        <f t="shared" si="1"/>
        <v>35.28528528528528</v>
      </c>
      <c r="E18" s="23">
        <v>0.018</v>
      </c>
      <c r="F18" s="5">
        <v>0.025</v>
      </c>
      <c r="G18" s="6">
        <f t="shared" si="2"/>
        <v>138.8888888888889</v>
      </c>
      <c r="H18" s="23"/>
      <c r="I18" s="5"/>
      <c r="J18" s="5"/>
      <c r="K18" s="23"/>
      <c r="L18" s="5"/>
      <c r="M18" s="6" t="e">
        <f>L18/K18*100</f>
        <v>#DIV/0!</v>
      </c>
      <c r="N18" s="23">
        <v>3.15</v>
      </c>
      <c r="O18" s="5">
        <v>1.15</v>
      </c>
      <c r="P18" s="6">
        <f t="shared" si="3"/>
        <v>36.507936507936506</v>
      </c>
      <c r="Q18" s="23"/>
      <c r="R18" s="5"/>
      <c r="S18" s="6" t="e">
        <f t="shared" si="4"/>
        <v>#DIV/0!</v>
      </c>
      <c r="T18" s="23"/>
      <c r="U18" s="5"/>
      <c r="V18" s="6" t="e">
        <f t="shared" si="5"/>
        <v>#DIV/0!</v>
      </c>
      <c r="W18" s="14">
        <f t="shared" si="0"/>
        <v>2.220446049250313E-16</v>
      </c>
      <c r="X18" s="7"/>
      <c r="Y18" s="7"/>
    </row>
    <row r="19" spans="1:25" ht="12.75">
      <c r="A19" s="13" t="s">
        <v>21</v>
      </c>
      <c r="B19" s="23">
        <v>5.19</v>
      </c>
      <c r="C19" s="5">
        <v>4.32</v>
      </c>
      <c r="D19" s="6">
        <f t="shared" si="1"/>
        <v>83.23699421965318</v>
      </c>
      <c r="E19" s="23">
        <v>0.05</v>
      </c>
      <c r="F19" s="5">
        <v>0.041</v>
      </c>
      <c r="G19" s="6">
        <f t="shared" si="2"/>
        <v>82</v>
      </c>
      <c r="H19" s="23"/>
      <c r="I19" s="5"/>
      <c r="J19" s="5"/>
      <c r="K19" s="23"/>
      <c r="L19" s="5"/>
      <c r="M19" s="6" t="e">
        <f>L19/K19*100</f>
        <v>#DIV/0!</v>
      </c>
      <c r="N19" s="23">
        <v>4.54</v>
      </c>
      <c r="O19" s="5">
        <v>4.243</v>
      </c>
      <c r="P19" s="6">
        <f t="shared" si="3"/>
        <v>93.45814977973569</v>
      </c>
      <c r="Q19" s="23">
        <v>0.14</v>
      </c>
      <c r="R19" s="5">
        <v>0</v>
      </c>
      <c r="S19" s="6">
        <f t="shared" si="4"/>
        <v>0</v>
      </c>
      <c r="T19" s="23">
        <v>0.03</v>
      </c>
      <c r="U19" s="5">
        <v>0.012</v>
      </c>
      <c r="V19" s="6">
        <f t="shared" si="5"/>
        <v>40</v>
      </c>
      <c r="W19" s="14">
        <f t="shared" si="0"/>
        <v>0.023999999999999588</v>
      </c>
      <c r="X19" s="7"/>
      <c r="Y19" s="7"/>
    </row>
    <row r="20" spans="1:25" ht="12.75">
      <c r="A20" s="13" t="s">
        <v>22</v>
      </c>
      <c r="B20" s="23">
        <v>5.16</v>
      </c>
      <c r="C20" s="5">
        <v>3.917</v>
      </c>
      <c r="D20" s="6">
        <f t="shared" si="1"/>
        <v>75.91085271317829</v>
      </c>
      <c r="E20" s="23">
        <v>0.14</v>
      </c>
      <c r="F20" s="5">
        <v>0.195</v>
      </c>
      <c r="G20" s="6">
        <f t="shared" si="2"/>
        <v>139.28571428571428</v>
      </c>
      <c r="H20" s="23"/>
      <c r="I20" s="5"/>
      <c r="J20" s="5"/>
      <c r="K20" s="23"/>
      <c r="L20" s="5"/>
      <c r="M20" s="6" t="e">
        <f>L20/K20*100</f>
        <v>#DIV/0!</v>
      </c>
      <c r="N20" s="23">
        <v>4.74</v>
      </c>
      <c r="O20" s="5">
        <v>3.717</v>
      </c>
      <c r="P20" s="6">
        <f t="shared" si="3"/>
        <v>78.41772151898734</v>
      </c>
      <c r="Q20" s="23">
        <v>0.17</v>
      </c>
      <c r="R20" s="5">
        <v>0.003</v>
      </c>
      <c r="S20" s="6">
        <f t="shared" si="4"/>
        <v>1.7647058823529411</v>
      </c>
      <c r="T20" s="23">
        <v>0.07</v>
      </c>
      <c r="U20" s="5">
        <v>0.002</v>
      </c>
      <c r="V20" s="6">
        <f t="shared" si="5"/>
        <v>2.857142857142857</v>
      </c>
      <c r="W20" s="14">
        <f t="shared" si="0"/>
        <v>-1.0668549377257364E-16</v>
      </c>
      <c r="X20" s="7"/>
      <c r="Y20" s="7"/>
    </row>
    <row r="21" spans="1:25" ht="12.75">
      <c r="A21" s="35" t="s">
        <v>33</v>
      </c>
      <c r="B21" s="23">
        <v>3.09</v>
      </c>
      <c r="C21" s="5">
        <v>2.779</v>
      </c>
      <c r="D21" s="6">
        <f t="shared" si="1"/>
        <v>89.93527508090615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3.09</v>
      </c>
      <c r="O21" s="5">
        <v>2.779</v>
      </c>
      <c r="P21" s="6">
        <f t="shared" si="3"/>
        <v>89.93527508090615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3.65</v>
      </c>
      <c r="C22" s="5">
        <v>5.669</v>
      </c>
      <c r="D22" s="6">
        <f t="shared" si="1"/>
        <v>155.31506849315068</v>
      </c>
      <c r="E22" s="23">
        <v>0.01</v>
      </c>
      <c r="F22" s="5">
        <v>0</v>
      </c>
      <c r="G22" s="6">
        <f t="shared" si="2"/>
        <v>0</v>
      </c>
      <c r="H22" s="23"/>
      <c r="I22" s="5"/>
      <c r="J22" s="5"/>
      <c r="K22" s="23"/>
      <c r="L22" s="5"/>
      <c r="M22" s="6" t="e">
        <f>L22/K22*100</f>
        <v>#DIV/0!</v>
      </c>
      <c r="N22" s="23">
        <v>2.78</v>
      </c>
      <c r="O22" s="5">
        <v>5.659</v>
      </c>
      <c r="P22" s="6">
        <f t="shared" si="3"/>
        <v>203.5611510791367</v>
      </c>
      <c r="Q22" s="23">
        <v>0.76</v>
      </c>
      <c r="R22" s="5">
        <v>0</v>
      </c>
      <c r="S22" s="6">
        <f t="shared" si="4"/>
        <v>0</v>
      </c>
      <c r="T22" s="23">
        <v>0.03</v>
      </c>
      <c r="U22" s="5">
        <v>0</v>
      </c>
      <c r="V22" s="6">
        <f t="shared" si="5"/>
        <v>0</v>
      </c>
      <c r="W22" s="14">
        <f t="shared" si="0"/>
        <v>0.009999999999999787</v>
      </c>
      <c r="X22" s="7"/>
      <c r="Y22" s="7"/>
    </row>
    <row r="23" spans="1:25" ht="12.75">
      <c r="A23" s="13" t="s">
        <v>25</v>
      </c>
      <c r="B23" s="23"/>
      <c r="C23" s="5">
        <v>0</v>
      </c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>
        <v>0</v>
      </c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/>
      <c r="C25" s="5"/>
      <c r="D25" s="6" t="e">
        <f t="shared" si="1"/>
        <v>#DIV/0!</v>
      </c>
      <c r="E25" s="23"/>
      <c r="F25" s="5"/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/>
      <c r="C26" s="5"/>
      <c r="D26" s="6" t="e">
        <f t="shared" si="1"/>
        <v>#DIV/0!</v>
      </c>
      <c r="E26" s="23"/>
      <c r="F26" s="5"/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2.02</v>
      </c>
      <c r="C27" s="5">
        <f>C28+C29</f>
        <v>2.8209999999999997</v>
      </c>
      <c r="D27" s="6">
        <f t="shared" si="1"/>
        <v>139.65346534653463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0.86</v>
      </c>
      <c r="R27" s="5">
        <f>R28+R29</f>
        <v>1.419</v>
      </c>
      <c r="S27" s="6">
        <f>R27/Q27*100</f>
        <v>165</v>
      </c>
      <c r="T27" s="23">
        <f>T28+T29</f>
        <v>1.16</v>
      </c>
      <c r="U27" s="5">
        <f>U28+U29</f>
        <v>0.9410000000000001</v>
      </c>
      <c r="V27" s="6">
        <f>U27/T27*100</f>
        <v>81.12068965517243</v>
      </c>
      <c r="W27" s="14">
        <f t="shared" si="0"/>
        <v>0.46099999999999963</v>
      </c>
      <c r="X27" s="7"/>
      <c r="Y27" s="7"/>
    </row>
    <row r="28" spans="1:25" ht="12.75">
      <c r="A28" s="13" t="s">
        <v>20</v>
      </c>
      <c r="B28" s="23">
        <v>0.8</v>
      </c>
      <c r="C28" s="5">
        <v>1.566</v>
      </c>
      <c r="D28" s="6">
        <f t="shared" si="1"/>
        <v>195.75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0.35</v>
      </c>
      <c r="R28" s="5">
        <v>0.892</v>
      </c>
      <c r="S28" s="6">
        <f>R28/Q28*100</f>
        <v>254.8571428571429</v>
      </c>
      <c r="T28" s="23">
        <v>0.45</v>
      </c>
      <c r="U28" s="5">
        <v>0.674</v>
      </c>
      <c r="V28" s="6">
        <f>U28/T28*100</f>
        <v>149.7777777777778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1.22</v>
      </c>
      <c r="C29" s="5">
        <v>1.255</v>
      </c>
      <c r="D29" s="6">
        <f t="shared" si="1"/>
        <v>102.86885245901638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0.51</v>
      </c>
      <c r="R29" s="5">
        <v>0.527</v>
      </c>
      <c r="S29" s="6">
        <f>R29/Q29*100</f>
        <v>103.33333333333334</v>
      </c>
      <c r="T29" s="23">
        <v>0.71</v>
      </c>
      <c r="U29" s="5">
        <v>0.267</v>
      </c>
      <c r="V29" s="6">
        <f>U29/T29*100</f>
        <v>37.605633802816904</v>
      </c>
      <c r="W29" s="14">
        <f t="shared" si="0"/>
        <v>0.46099999999999985</v>
      </c>
      <c r="X29" s="7"/>
      <c r="Y29" s="7"/>
    </row>
    <row r="30" spans="1:25" ht="12.75">
      <c r="A30" s="16" t="s">
        <v>28</v>
      </c>
      <c r="B30" s="24"/>
      <c r="C30" s="17">
        <v>0.025</v>
      </c>
      <c r="D30" s="17"/>
      <c r="E30" s="24"/>
      <c r="F30" s="17">
        <v>0</v>
      </c>
      <c r="G30" s="17"/>
      <c r="H30" s="24"/>
      <c r="I30" s="17"/>
      <c r="J30" s="17"/>
      <c r="K30" s="24"/>
      <c r="L30" s="17"/>
      <c r="M30" s="17"/>
      <c r="N30" s="24"/>
      <c r="O30" s="5">
        <v>0.001</v>
      </c>
      <c r="P30" s="17"/>
      <c r="Q30" s="24"/>
      <c r="R30" s="5">
        <v>0.009</v>
      </c>
      <c r="S30" s="17"/>
      <c r="T30" s="24"/>
      <c r="U30" s="17">
        <v>0</v>
      </c>
      <c r="V30" s="17"/>
      <c r="W30" s="14">
        <f t="shared" si="0"/>
        <v>0.015000000000000001</v>
      </c>
      <c r="X30" s="7"/>
      <c r="Y30" s="7"/>
    </row>
    <row r="31" spans="1:23" ht="12.75" customHeight="1">
      <c r="A31" s="38" t="s">
        <v>60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28.740000000000002</v>
      </c>
      <c r="C38" s="19">
        <f>C40+C42+C43+C59</f>
        <v>47.010000000000005</v>
      </c>
      <c r="D38" s="6">
        <f>C38/B38*100</f>
        <v>163.56993736951983</v>
      </c>
      <c r="E38" s="23">
        <f>E40+E42+E43+E59</f>
        <v>0</v>
      </c>
      <c r="F38" s="5">
        <f>F40+F42+F43+F59</f>
        <v>0.42800000000000005</v>
      </c>
      <c r="G38" s="6" t="e">
        <f>F38/E38*100</f>
        <v>#DIV/0!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27.84</v>
      </c>
      <c r="O38" s="5">
        <f>O40+O42+O43+O59</f>
        <v>44.599000000000004</v>
      </c>
      <c r="P38" s="6">
        <f>O38/N38*100</f>
        <v>160.1975574712644</v>
      </c>
      <c r="Q38" s="23">
        <f>Q40+Q42+Q43+Q59</f>
        <v>0</v>
      </c>
      <c r="R38" s="5">
        <f>R40+R42+R43+R59</f>
        <v>1.439</v>
      </c>
      <c r="S38" s="6" t="e">
        <f>R38/Q38*100</f>
        <v>#DIV/0!</v>
      </c>
      <c r="T38" s="23">
        <f>T40+T42+T43</f>
        <v>0.55</v>
      </c>
      <c r="U38" s="5">
        <f>U40+U42+U43+U59</f>
        <v>0.307</v>
      </c>
      <c r="V38" s="6">
        <f>U38/T38*100</f>
        <v>55.81818181818181</v>
      </c>
      <c r="W38" s="14">
        <f>C38-F38-L38-O38-R38-U38</f>
        <v>0.23700000000000404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10.71</v>
      </c>
      <c r="C40" s="5">
        <f>C46+C50+C51+C52+C53+C56</f>
        <v>23.108</v>
      </c>
      <c r="D40" s="6">
        <f>C40/B40*100</f>
        <v>215.7609710550887</v>
      </c>
      <c r="E40" s="23">
        <f>E46+E50+E51+E52+E53+E56</f>
        <v>0</v>
      </c>
      <c r="F40" s="5">
        <f>F46+F50+F51+F52+F53+F56</f>
        <v>0.16499999999999998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10.309999999999999</v>
      </c>
      <c r="O40" s="5">
        <f>O46+O50+O51+O52+O53+O56</f>
        <v>22.831000000000003</v>
      </c>
      <c r="P40" s="6">
        <f>O40/N40*100</f>
        <v>221.44519883608154</v>
      </c>
      <c r="Q40" s="23">
        <f>Q46+Q50+Q51+Q52+Q53+Q56</f>
        <v>0</v>
      </c>
      <c r="R40" s="5">
        <f>R46+R50+R51+R52+R53+R56</f>
        <v>0.102</v>
      </c>
      <c r="S40" s="6" t="e">
        <f>R40/Q40*100</f>
        <v>#DIV/0!</v>
      </c>
      <c r="T40" s="23">
        <f>T46+T50+T51+T52+T53+T56</f>
        <v>0.25</v>
      </c>
      <c r="U40" s="5">
        <f>U46+U50+U51+U52+U53+U56</f>
        <v>0.009000000000000001</v>
      </c>
      <c r="V40" s="6">
        <f>U40/T40*100</f>
        <v>3.6000000000000005</v>
      </c>
      <c r="W40" s="14">
        <f t="shared" si="6"/>
        <v>0.0009999999999983286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10.89</v>
      </c>
      <c r="C42" s="5">
        <v>7.027</v>
      </c>
      <c r="D42" s="6">
        <f>C42/B42*100</f>
        <v>64.52708907254362</v>
      </c>
      <c r="E42" s="23">
        <v>0</v>
      </c>
      <c r="F42" s="5">
        <v>0.093</v>
      </c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>
        <v>10.39</v>
      </c>
      <c r="O42" s="5">
        <v>6.72</v>
      </c>
      <c r="P42" s="6">
        <f>O42/N42*100</f>
        <v>64.67757459095283</v>
      </c>
      <c r="Q42" s="23"/>
      <c r="R42" s="5">
        <v>0.001</v>
      </c>
      <c r="S42" s="6" t="e">
        <f>R42/Q42*100</f>
        <v>#DIV/0!</v>
      </c>
      <c r="T42" s="23">
        <v>0.3</v>
      </c>
      <c r="U42" s="5">
        <v>0.151</v>
      </c>
      <c r="V42" s="6">
        <f>U42/T42*100</f>
        <v>50.33333333333333</v>
      </c>
      <c r="W42" s="14">
        <f t="shared" si="6"/>
        <v>0.062000000000000416</v>
      </c>
      <c r="X42" s="7"/>
      <c r="Y42" s="7"/>
    </row>
    <row r="43" spans="1:25" ht="12.75">
      <c r="A43" s="10" t="s">
        <v>17</v>
      </c>
      <c r="B43" s="23">
        <v>7.14</v>
      </c>
      <c r="C43" s="5">
        <v>16.875</v>
      </c>
      <c r="D43" s="6">
        <f>C43/B43*100</f>
        <v>236.34453781512605</v>
      </c>
      <c r="E43" s="23">
        <v>0</v>
      </c>
      <c r="F43" s="5">
        <v>0.17</v>
      </c>
      <c r="G43" s="6" t="e">
        <f>F43/E43*100</f>
        <v>#DIV/0!</v>
      </c>
      <c r="H43" s="23"/>
      <c r="I43" s="5"/>
      <c r="J43" s="5"/>
      <c r="K43" s="23"/>
      <c r="L43" s="5"/>
      <c r="M43" s="6" t="e">
        <f>L43/K43*100</f>
        <v>#DIV/0!</v>
      </c>
      <c r="N43" s="23">
        <v>7.14</v>
      </c>
      <c r="O43" s="5">
        <v>15.048</v>
      </c>
      <c r="P43" s="6">
        <f>O43/N43*100</f>
        <v>210.75630252100842</v>
      </c>
      <c r="Q43" s="23"/>
      <c r="R43" s="5">
        <v>1.336</v>
      </c>
      <c r="S43" s="6" t="e">
        <f>R43/Q43*100</f>
        <v>#DIV/0!</v>
      </c>
      <c r="T43" s="23"/>
      <c r="U43" s="5">
        <v>0.147</v>
      </c>
      <c r="V43" s="6" t="e">
        <f>U43/T43*100</f>
        <v>#DIV/0!</v>
      </c>
      <c r="W43" s="14">
        <f t="shared" si="6"/>
        <v>0.17399999999999818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5.5</v>
      </c>
      <c r="C46" s="5">
        <f>C47+C48+C49</f>
        <v>6.959999999999999</v>
      </c>
      <c r="D46" s="6">
        <f aca="true" t="shared" si="7" ref="D46:D58">C46/B46*100</f>
        <v>126.54545454545453</v>
      </c>
      <c r="E46" s="23">
        <f>E47+E48+E49</f>
        <v>0</v>
      </c>
      <c r="F46" s="5">
        <f>F47+F48+F49</f>
        <v>0.16499999999999998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5.5</v>
      </c>
      <c r="O46" s="5">
        <f>O47+O48+O49</f>
        <v>6.795</v>
      </c>
      <c r="P46" s="6">
        <f aca="true" t="shared" si="9" ref="P46:P52">O46/N46*100</f>
        <v>123.54545454545453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-8.881784197001252E-16</v>
      </c>
      <c r="X46" s="7"/>
      <c r="Y46" s="7"/>
    </row>
    <row r="47" spans="1:25" ht="12.75">
      <c r="A47" s="13" t="s">
        <v>20</v>
      </c>
      <c r="B47" s="23">
        <v>1.1</v>
      </c>
      <c r="C47" s="5">
        <v>1.192</v>
      </c>
      <c r="D47" s="6">
        <f t="shared" si="7"/>
        <v>108.36363636363635</v>
      </c>
      <c r="E47" s="23"/>
      <c r="F47" s="5">
        <v>0.011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1.1</v>
      </c>
      <c r="O47" s="5">
        <v>1.181</v>
      </c>
      <c r="P47" s="6">
        <f t="shared" si="9"/>
        <v>107.36363636363635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1.7</v>
      </c>
      <c r="C48" s="5">
        <v>3.022</v>
      </c>
      <c r="D48" s="6">
        <f t="shared" si="7"/>
        <v>177.76470588235293</v>
      </c>
      <c r="E48" s="23"/>
      <c r="F48" s="5">
        <v>0.034</v>
      </c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1.7</v>
      </c>
      <c r="O48" s="5">
        <v>2.988</v>
      </c>
      <c r="P48" s="6">
        <f t="shared" si="9"/>
        <v>175.76470588235296</v>
      </c>
      <c r="Q48" s="23"/>
      <c r="R48" s="5">
        <v>0</v>
      </c>
      <c r="S48" s="6" t="e">
        <f t="shared" si="10"/>
        <v>#DIV/0!</v>
      </c>
      <c r="T48" s="23"/>
      <c r="U48" s="5">
        <v>0</v>
      </c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2.7</v>
      </c>
      <c r="C49" s="5">
        <v>2.746</v>
      </c>
      <c r="D49" s="6">
        <f t="shared" si="7"/>
        <v>101.7037037037037</v>
      </c>
      <c r="E49" s="23"/>
      <c r="F49" s="5">
        <v>0.12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2.7</v>
      </c>
      <c r="O49" s="5">
        <v>2.626</v>
      </c>
      <c r="P49" s="6">
        <f t="shared" si="9"/>
        <v>97.25925925925924</v>
      </c>
      <c r="Q49" s="23"/>
      <c r="R49" s="5">
        <v>0</v>
      </c>
      <c r="S49" s="6" t="e">
        <f t="shared" si="10"/>
        <v>#DIV/0!</v>
      </c>
      <c r="T49" s="23"/>
      <c r="U49" s="5">
        <v>0</v>
      </c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>
        <v>0</v>
      </c>
      <c r="C50" s="5">
        <v>11.174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</v>
      </c>
      <c r="O50" s="5">
        <v>11.174</v>
      </c>
      <c r="P50" s="6" t="e">
        <f t="shared" si="9"/>
        <v>#DIV/0!</v>
      </c>
      <c r="Q50" s="23"/>
      <c r="R50" s="5">
        <v>0</v>
      </c>
      <c r="S50" s="6" t="e">
        <f t="shared" si="10"/>
        <v>#DIV/0!</v>
      </c>
      <c r="T50" s="23"/>
      <c r="U50" s="5">
        <v>0</v>
      </c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5.21</v>
      </c>
      <c r="C51" s="5">
        <v>4.863</v>
      </c>
      <c r="D51" s="6">
        <f t="shared" si="7"/>
        <v>93.33973128598849</v>
      </c>
      <c r="E51" s="23"/>
      <c r="F51" s="5">
        <v>0</v>
      </c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4.81</v>
      </c>
      <c r="O51" s="5">
        <v>4.862</v>
      </c>
      <c r="P51" s="6">
        <f t="shared" si="9"/>
        <v>101.0810810810811</v>
      </c>
      <c r="Q51" s="23">
        <v>0</v>
      </c>
      <c r="R51" s="5">
        <v>0</v>
      </c>
      <c r="S51" s="6" t="e">
        <f t="shared" si="10"/>
        <v>#DIV/0!</v>
      </c>
      <c r="T51" s="23">
        <v>0.25</v>
      </c>
      <c r="U51" s="5">
        <v>0</v>
      </c>
      <c r="V51" s="6">
        <f t="shared" si="11"/>
        <v>0</v>
      </c>
      <c r="W51" s="14">
        <f t="shared" si="6"/>
        <v>0.001000000000000334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>
        <f>N54+N55</f>
        <v>0</v>
      </c>
      <c r="O53" s="5">
        <f>O54+O55</f>
        <v>0</v>
      </c>
      <c r="P53" s="6"/>
      <c r="Q53" s="23">
        <f>Q54+Q55</f>
        <v>0</v>
      </c>
      <c r="R53" s="5">
        <f>R54+R55</f>
        <v>0</v>
      </c>
      <c r="S53" s="6"/>
      <c r="T53" s="23">
        <f>T54+T55</f>
        <v>0</v>
      </c>
      <c r="U53" s="5">
        <f>U54+U55</f>
        <v>0</v>
      </c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>
        <v>0</v>
      </c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>
        <v>0</v>
      </c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>
        <v>0</v>
      </c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>
        <v>0</v>
      </c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0.111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0.102</v>
      </c>
      <c r="S56" s="6" t="e">
        <f>R56/Q56*100</f>
        <v>#DIV/0!</v>
      </c>
      <c r="T56" s="23">
        <f>T57+T58</f>
        <v>0</v>
      </c>
      <c r="U56" s="5">
        <f>U57+U58</f>
        <v>0.009000000000000001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0.034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0.028</v>
      </c>
      <c r="S57" s="6" t="e">
        <f>R57/Q57*100</f>
        <v>#DIV/0!</v>
      </c>
      <c r="T57" s="23"/>
      <c r="U57" s="5">
        <v>0.006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0.077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0.074</v>
      </c>
      <c r="S58" s="6" t="e">
        <f>R58/Q58*100</f>
        <v>#DIV/0!</v>
      </c>
      <c r="T58" s="23"/>
      <c r="U58" s="5">
        <v>0.003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U58" sqref="U58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7.625" style="0" customWidth="1"/>
  </cols>
  <sheetData>
    <row r="1" ht="12.75">
      <c r="T1" t="s">
        <v>0</v>
      </c>
    </row>
    <row r="2" spans="1:22" ht="12.75" customHeight="1">
      <c r="A2" s="38" t="s">
        <v>63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6.7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23.82</v>
      </c>
      <c r="C9" s="19">
        <f>C11+C13+C14+C30</f>
        <v>21.429</v>
      </c>
      <c r="D9" s="6">
        <f>C9/B9*100</f>
        <v>89.96221662468513</v>
      </c>
      <c r="E9" s="23">
        <f>E11+E13+E14+E30</f>
        <v>3.74</v>
      </c>
      <c r="F9" s="5">
        <f>F11+F13+F14+F30</f>
        <v>2.804</v>
      </c>
      <c r="G9" s="6">
        <f>F9/E9*100</f>
        <v>74.97326203208556</v>
      </c>
      <c r="H9" s="5"/>
      <c r="I9" s="5"/>
      <c r="J9" s="5"/>
      <c r="K9" s="23">
        <f>K11+K13+K14+K30</f>
        <v>0.11</v>
      </c>
      <c r="L9" s="5">
        <f>L11+L13+L14+L30</f>
        <v>0.112</v>
      </c>
      <c r="M9" s="6">
        <f>L9/K9*100</f>
        <v>101.81818181818183</v>
      </c>
      <c r="N9" s="23">
        <f>N11+N13+N14+N30</f>
        <v>8.79</v>
      </c>
      <c r="O9" s="5">
        <f>O11+O13+O14+O30</f>
        <v>7.781</v>
      </c>
      <c r="P9" s="6">
        <f>O9/N9*100</f>
        <v>88.52104664391355</v>
      </c>
      <c r="Q9" s="23">
        <f>Q11+Q13+Q14+Q30</f>
        <v>3.1599999999999997</v>
      </c>
      <c r="R9" s="5">
        <f>R11+R13+R14+R30</f>
        <v>2.8209999999999997</v>
      </c>
      <c r="S9" s="6">
        <f>R9/Q9*100</f>
        <v>89.27215189873418</v>
      </c>
      <c r="T9" s="23">
        <f>T11+T13+T14</f>
        <v>3.7699999999999996</v>
      </c>
      <c r="U9" s="5">
        <f>U11+U13+U14+U30</f>
        <v>3.757</v>
      </c>
      <c r="V9" s="6">
        <f>U9/T9*100</f>
        <v>99.65517241379311</v>
      </c>
      <c r="W9" s="14">
        <f aca="true" t="shared" si="0" ref="W9:W37">C9-F9-L9-O9-R9-U9</f>
        <v>4.1540000000000035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5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10.41</v>
      </c>
      <c r="C11" s="5">
        <f>C17+C21+C22+C23+C24+C27</f>
        <v>11.056</v>
      </c>
      <c r="D11" s="6">
        <f>C11/B11*100</f>
        <v>106.2055715658021</v>
      </c>
      <c r="E11" s="23">
        <f>E17+E21+E22+E23+E24+E27</f>
        <v>0.9700000000000001</v>
      </c>
      <c r="F11" s="5">
        <f>F17+F21+F22+F23+F24+F27</f>
        <v>0.964</v>
      </c>
      <c r="G11" s="6">
        <f>F11/E11*100</f>
        <v>99.38144329896906</v>
      </c>
      <c r="H11" s="5"/>
      <c r="I11" s="5"/>
      <c r="J11" s="5"/>
      <c r="K11" s="23">
        <f>K17+K21+K22+K23+K24+K27</f>
        <v>0.02</v>
      </c>
      <c r="L11" s="5">
        <f>L17+L21+L22+L23+L24+L27</f>
        <v>0.012</v>
      </c>
      <c r="M11" s="6">
        <f>L11/K11*100</f>
        <v>60</v>
      </c>
      <c r="N11" s="23">
        <f>N17+N21+N22+N23+N24+N27</f>
        <v>6.2299999999999995</v>
      </c>
      <c r="O11" s="5">
        <f>O17+O21+O22+O23+O24+O27</f>
        <v>6.4879999999999995</v>
      </c>
      <c r="P11" s="6">
        <f>O11/N11*100</f>
        <v>104.14125200642054</v>
      </c>
      <c r="Q11" s="23">
        <f>Q17+Q21+Q22+Q23+Q24+Q27</f>
        <v>1.3599999999999999</v>
      </c>
      <c r="R11" s="5">
        <f>R17+R21+R22+R23+R24+R27</f>
        <v>1.123</v>
      </c>
      <c r="S11" s="6">
        <f>R11/Q11*100</f>
        <v>82.57352941176471</v>
      </c>
      <c r="T11" s="23">
        <f>T17+T21+T22+T23+T24+T27</f>
        <v>1.6099999999999999</v>
      </c>
      <c r="U11" s="5">
        <f>U17+U21+U22+U23+U24+U27</f>
        <v>2.231</v>
      </c>
      <c r="V11" s="6">
        <f>U11/T11*100</f>
        <v>138.57142857142856</v>
      </c>
      <c r="W11" s="14">
        <f t="shared" si="0"/>
        <v>0.23799999999999866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5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9.75</v>
      </c>
      <c r="C13" s="5">
        <v>8.714</v>
      </c>
      <c r="D13" s="6">
        <f>C13/B13*100</f>
        <v>89.37435897435898</v>
      </c>
      <c r="E13" s="23">
        <v>1.57</v>
      </c>
      <c r="F13" s="5">
        <v>1.254</v>
      </c>
      <c r="G13" s="6">
        <f>F13/E13*100</f>
        <v>79.87261146496814</v>
      </c>
      <c r="H13" s="5"/>
      <c r="I13" s="5"/>
      <c r="J13" s="5"/>
      <c r="K13" s="23">
        <v>0</v>
      </c>
      <c r="L13" s="5">
        <v>0.1</v>
      </c>
      <c r="M13" s="6" t="e">
        <f>L13/K13*100</f>
        <v>#DIV/0!</v>
      </c>
      <c r="N13" s="23">
        <v>2.06</v>
      </c>
      <c r="O13" s="5">
        <v>1.293</v>
      </c>
      <c r="P13" s="6">
        <f>O13/N13*100</f>
        <v>62.766990291262125</v>
      </c>
      <c r="Q13" s="23">
        <v>0.9</v>
      </c>
      <c r="R13" s="5">
        <v>1.464</v>
      </c>
      <c r="S13" s="6">
        <f>R13/Q13*100</f>
        <v>162.66666666666666</v>
      </c>
      <c r="T13" s="23">
        <v>1.86</v>
      </c>
      <c r="U13" s="5">
        <v>1.381</v>
      </c>
      <c r="V13" s="6">
        <f>U13/T13*100</f>
        <v>74.24731182795699</v>
      </c>
      <c r="W13" s="14">
        <f t="shared" si="0"/>
        <v>3.2220000000000013</v>
      </c>
      <c r="X13" s="7"/>
      <c r="Y13" s="7"/>
    </row>
    <row r="14" spans="1:25" ht="12.75">
      <c r="A14" s="10" t="s">
        <v>17</v>
      </c>
      <c r="B14" s="23">
        <v>3.66</v>
      </c>
      <c r="C14" s="5">
        <v>1.659</v>
      </c>
      <c r="D14" s="6">
        <f>C14/B14*100</f>
        <v>45.32786885245901</v>
      </c>
      <c r="E14" s="23">
        <v>1.2</v>
      </c>
      <c r="F14" s="5">
        <v>0.586</v>
      </c>
      <c r="G14" s="6">
        <f>F14/E14*100</f>
        <v>48.833333333333336</v>
      </c>
      <c r="H14" s="5"/>
      <c r="I14" s="5"/>
      <c r="J14" s="5"/>
      <c r="K14" s="23">
        <v>0.09</v>
      </c>
      <c r="L14" s="5">
        <v>0</v>
      </c>
      <c r="M14" s="6">
        <f>L14/K14*100</f>
        <v>0</v>
      </c>
      <c r="N14" s="23">
        <v>0.5</v>
      </c>
      <c r="O14" s="5">
        <v>0</v>
      </c>
      <c r="P14" s="6">
        <f>O14/N14*100</f>
        <v>0</v>
      </c>
      <c r="Q14" s="23">
        <v>0.9</v>
      </c>
      <c r="R14" s="5">
        <v>0.234</v>
      </c>
      <c r="S14" s="6">
        <f>R14/Q14*100</f>
        <v>26</v>
      </c>
      <c r="T14" s="23">
        <v>0.3</v>
      </c>
      <c r="U14" s="5">
        <v>0.145</v>
      </c>
      <c r="V14" s="6">
        <f>U14/T14*100</f>
        <v>48.333333333333336</v>
      </c>
      <c r="W14" s="14">
        <f t="shared" si="0"/>
        <v>0.694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5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5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7.06</v>
      </c>
      <c r="C17" s="5">
        <f>C18+C19+C20</f>
        <v>6.213</v>
      </c>
      <c r="D17" s="6">
        <f aca="true" t="shared" si="1" ref="D17:D29">C17/B17*100</f>
        <v>88.0028328611898</v>
      </c>
      <c r="E17" s="23">
        <f>E18+E19+E20</f>
        <v>0.8500000000000001</v>
      </c>
      <c r="F17" s="5">
        <f>F18+F19+F20</f>
        <v>0.788</v>
      </c>
      <c r="G17" s="6">
        <f aca="true" t="shared" si="2" ref="G17:G22">F17/E17*100</f>
        <v>92.70588235294117</v>
      </c>
      <c r="H17" s="5"/>
      <c r="I17" s="5"/>
      <c r="J17" s="5"/>
      <c r="K17" s="23">
        <f>K18+K19+K20</f>
        <v>0.02</v>
      </c>
      <c r="L17" s="5">
        <f>L18+L19+L20</f>
        <v>0.012</v>
      </c>
      <c r="M17" s="6">
        <f>L17/K17*100</f>
        <v>60</v>
      </c>
      <c r="N17" s="23">
        <f>N18+N19+N20</f>
        <v>5.6899999999999995</v>
      </c>
      <c r="O17" s="5">
        <f>O18+O19+O20</f>
        <v>5.287</v>
      </c>
      <c r="P17" s="6">
        <f aca="true" t="shared" si="3" ref="P17:P23">O17/N17*100</f>
        <v>92.91739894551846</v>
      </c>
      <c r="Q17" s="23">
        <f>Q18+Q19+Q20</f>
        <v>0.30000000000000004</v>
      </c>
      <c r="R17" s="5">
        <f>R18+R19+R20</f>
        <v>0</v>
      </c>
      <c r="S17" s="6">
        <f aca="true" t="shared" si="4" ref="S17:S22">R17/Q17*100</f>
        <v>0</v>
      </c>
      <c r="T17" s="23">
        <f>T18+T19+T20</f>
        <v>0.12</v>
      </c>
      <c r="U17" s="5">
        <f>U18+U19+U20</f>
        <v>0</v>
      </c>
      <c r="V17" s="6">
        <f aca="true" t="shared" si="5" ref="V17:V22">U17/T17*100</f>
        <v>0</v>
      </c>
      <c r="W17" s="14">
        <f t="shared" si="0"/>
        <v>0.12600000000000033</v>
      </c>
      <c r="X17" s="7"/>
      <c r="Y17" s="7"/>
    </row>
    <row r="18" spans="1:25" ht="12.75">
      <c r="A18" s="13" t="s">
        <v>20</v>
      </c>
      <c r="B18" s="23">
        <v>1.82</v>
      </c>
      <c r="C18" s="5">
        <v>2.347</v>
      </c>
      <c r="D18" s="6">
        <f t="shared" si="1"/>
        <v>128.95604395604394</v>
      </c>
      <c r="E18" s="23">
        <v>0.2</v>
      </c>
      <c r="F18" s="5">
        <v>0.199</v>
      </c>
      <c r="G18" s="6">
        <f t="shared" si="2"/>
        <v>99.5</v>
      </c>
      <c r="H18" s="5"/>
      <c r="I18" s="5"/>
      <c r="J18" s="5"/>
      <c r="K18" s="23">
        <v>0</v>
      </c>
      <c r="L18" s="5">
        <v>0.002</v>
      </c>
      <c r="M18" s="6" t="e">
        <f>L18/K18*100</f>
        <v>#DIV/0!</v>
      </c>
      <c r="N18" s="23">
        <v>1.47</v>
      </c>
      <c r="O18" s="5">
        <v>2.051</v>
      </c>
      <c r="P18" s="6">
        <f t="shared" si="3"/>
        <v>139.52380952380955</v>
      </c>
      <c r="Q18" s="23">
        <v>0.1</v>
      </c>
      <c r="R18" s="5"/>
      <c r="S18" s="6">
        <f t="shared" si="4"/>
        <v>0</v>
      </c>
      <c r="T18" s="23">
        <v>0.04</v>
      </c>
      <c r="U18" s="5"/>
      <c r="V18" s="6">
        <f t="shared" si="5"/>
        <v>0</v>
      </c>
      <c r="W18" s="14">
        <f t="shared" si="0"/>
        <v>0.0950000000000002</v>
      </c>
      <c r="X18" s="7"/>
      <c r="Y18" s="7"/>
    </row>
    <row r="19" spans="1:25" ht="12.75">
      <c r="A19" s="13" t="s">
        <v>21</v>
      </c>
      <c r="B19" s="23">
        <v>2.11</v>
      </c>
      <c r="C19" s="5">
        <v>1.881</v>
      </c>
      <c r="D19" s="6">
        <f t="shared" si="1"/>
        <v>89.14691943127963</v>
      </c>
      <c r="E19" s="23">
        <v>0.26</v>
      </c>
      <c r="F19" s="5">
        <v>0.197</v>
      </c>
      <c r="G19" s="6">
        <f t="shared" si="2"/>
        <v>75.76923076923077</v>
      </c>
      <c r="H19" s="5"/>
      <c r="I19" s="5"/>
      <c r="J19" s="5"/>
      <c r="K19" s="23">
        <v>0.01</v>
      </c>
      <c r="L19" s="5">
        <v>0.003</v>
      </c>
      <c r="M19" s="6">
        <f>L19/K19*100</f>
        <v>30</v>
      </c>
      <c r="N19" s="23">
        <v>1.68</v>
      </c>
      <c r="O19" s="5">
        <v>1.672</v>
      </c>
      <c r="P19" s="6">
        <f t="shared" si="3"/>
        <v>99.52380952380952</v>
      </c>
      <c r="Q19" s="23">
        <v>0.1</v>
      </c>
      <c r="R19" s="5"/>
      <c r="S19" s="6">
        <f t="shared" si="4"/>
        <v>0</v>
      </c>
      <c r="T19" s="23">
        <v>0.04</v>
      </c>
      <c r="U19" s="5"/>
      <c r="V19" s="6">
        <f t="shared" si="5"/>
        <v>0</v>
      </c>
      <c r="W19" s="14">
        <f t="shared" si="0"/>
        <v>0.009000000000000119</v>
      </c>
      <c r="X19" s="7"/>
      <c r="Y19" s="7"/>
    </row>
    <row r="20" spans="1:25" ht="12.75">
      <c r="A20" s="13" t="s">
        <v>22</v>
      </c>
      <c r="B20" s="23">
        <v>3.13</v>
      </c>
      <c r="C20" s="5">
        <v>1.985</v>
      </c>
      <c r="D20" s="6">
        <f t="shared" si="1"/>
        <v>63.41853035143771</v>
      </c>
      <c r="E20" s="23">
        <v>0.39</v>
      </c>
      <c r="F20" s="5">
        <v>0.392</v>
      </c>
      <c r="G20" s="6">
        <f t="shared" si="2"/>
        <v>100.51282051282051</v>
      </c>
      <c r="H20" s="5"/>
      <c r="I20" s="5"/>
      <c r="J20" s="5"/>
      <c r="K20" s="23">
        <v>0.01</v>
      </c>
      <c r="L20" s="5">
        <v>0.007</v>
      </c>
      <c r="M20" s="6">
        <f>L20/K20*100</f>
        <v>70</v>
      </c>
      <c r="N20" s="23">
        <v>2.54</v>
      </c>
      <c r="O20" s="5">
        <v>1.564</v>
      </c>
      <c r="P20" s="6">
        <f t="shared" si="3"/>
        <v>61.5748031496063</v>
      </c>
      <c r="Q20" s="23">
        <v>0.1</v>
      </c>
      <c r="R20" s="5">
        <v>0</v>
      </c>
      <c r="S20" s="6">
        <f t="shared" si="4"/>
        <v>0</v>
      </c>
      <c r="T20" s="23">
        <v>0.04</v>
      </c>
      <c r="U20" s="5">
        <v>0</v>
      </c>
      <c r="V20" s="6">
        <f t="shared" si="5"/>
        <v>0</v>
      </c>
      <c r="W20" s="14">
        <f t="shared" si="0"/>
        <v>0.02200000000000002</v>
      </c>
      <c r="X20" s="7"/>
      <c r="Y20" s="7"/>
    </row>
    <row r="21" spans="1:25" ht="12.75">
      <c r="A21" s="35" t="s">
        <v>33</v>
      </c>
      <c r="B21" s="23"/>
      <c r="C21" s="5">
        <v>0.098</v>
      </c>
      <c r="D21" s="6" t="e">
        <f t="shared" si="1"/>
        <v>#DIV/0!</v>
      </c>
      <c r="E21" s="23"/>
      <c r="F21" s="5"/>
      <c r="G21" s="6" t="e">
        <f t="shared" si="2"/>
        <v>#DIV/0!</v>
      </c>
      <c r="H21" s="5"/>
      <c r="I21" s="5"/>
      <c r="J21" s="5"/>
      <c r="K21" s="23"/>
      <c r="L21" s="5"/>
      <c r="M21" s="6"/>
      <c r="N21" s="23"/>
      <c r="O21" s="5">
        <v>0.098</v>
      </c>
      <c r="P21" s="6" t="e">
        <f t="shared" si="3"/>
        <v>#DIV/0!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0.79</v>
      </c>
      <c r="C22" s="5">
        <v>1.792</v>
      </c>
      <c r="D22" s="6">
        <f t="shared" si="1"/>
        <v>226.8354430379747</v>
      </c>
      <c r="E22" s="23"/>
      <c r="F22" s="5">
        <v>0.092</v>
      </c>
      <c r="G22" s="6" t="e">
        <f t="shared" si="2"/>
        <v>#DIV/0!</v>
      </c>
      <c r="H22" s="5"/>
      <c r="I22" s="5"/>
      <c r="J22" s="5"/>
      <c r="K22" s="23"/>
      <c r="L22" s="5">
        <v>0</v>
      </c>
      <c r="M22" s="6" t="e">
        <f>L22/K22*100</f>
        <v>#DIV/0!</v>
      </c>
      <c r="N22" s="23">
        <v>0.54</v>
      </c>
      <c r="O22" s="5">
        <v>1.103</v>
      </c>
      <c r="P22" s="6">
        <f t="shared" si="3"/>
        <v>204.25925925925924</v>
      </c>
      <c r="Q22" s="23">
        <v>0.1</v>
      </c>
      <c r="R22" s="5">
        <v>0</v>
      </c>
      <c r="S22" s="6">
        <f t="shared" si="4"/>
        <v>0</v>
      </c>
      <c r="T22" s="23">
        <v>0.01</v>
      </c>
      <c r="U22" s="5">
        <v>0.485</v>
      </c>
      <c r="V22" s="6">
        <f t="shared" si="5"/>
        <v>4850</v>
      </c>
      <c r="W22" s="14">
        <f t="shared" si="0"/>
        <v>0.11199999999999999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5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0.12</v>
      </c>
      <c r="C24" s="5">
        <f>C25+C26</f>
        <v>0.084</v>
      </c>
      <c r="D24" s="6">
        <f t="shared" si="1"/>
        <v>70</v>
      </c>
      <c r="E24" s="23">
        <f>E25+E26</f>
        <v>0.12</v>
      </c>
      <c r="F24" s="5">
        <f>F25+F26</f>
        <v>0.084</v>
      </c>
      <c r="G24" s="6">
        <f>F24/E24*100</f>
        <v>70</v>
      </c>
      <c r="H24" s="5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0.06</v>
      </c>
      <c r="C25" s="5">
        <v>0.042</v>
      </c>
      <c r="D25" s="6">
        <f t="shared" si="1"/>
        <v>70</v>
      </c>
      <c r="E25" s="23">
        <v>0.06</v>
      </c>
      <c r="F25" s="5">
        <v>0.042</v>
      </c>
      <c r="G25" s="6">
        <f>F25/E25*100</f>
        <v>70</v>
      </c>
      <c r="H25" s="5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0.06</v>
      </c>
      <c r="C26" s="5">
        <v>0.042</v>
      </c>
      <c r="D26" s="6">
        <f t="shared" si="1"/>
        <v>70</v>
      </c>
      <c r="E26" s="23">
        <v>0.06</v>
      </c>
      <c r="F26" s="5">
        <v>0.042</v>
      </c>
      <c r="G26" s="6">
        <f>F26/E26*100</f>
        <v>70</v>
      </c>
      <c r="H26" s="5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2.44</v>
      </c>
      <c r="C27" s="5">
        <f>C28+C29</f>
        <v>2.8689999999999998</v>
      </c>
      <c r="D27" s="6">
        <f t="shared" si="1"/>
        <v>117.58196721311475</v>
      </c>
      <c r="E27" s="23">
        <f>E28+E29</f>
        <v>0</v>
      </c>
      <c r="F27" s="5">
        <f>F28+F29</f>
        <v>0</v>
      </c>
      <c r="G27" s="6"/>
      <c r="H27" s="5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0.96</v>
      </c>
      <c r="R27" s="5">
        <f>R28+R29</f>
        <v>1.123</v>
      </c>
      <c r="S27" s="6">
        <f>R27/Q27*100</f>
        <v>116.97916666666669</v>
      </c>
      <c r="T27" s="23">
        <f>T28+T29</f>
        <v>1.48</v>
      </c>
      <c r="U27" s="5">
        <f>U28+U29</f>
        <v>1.746</v>
      </c>
      <c r="V27" s="6">
        <f>U27/T27*100</f>
        <v>117.97297297297298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1.22</v>
      </c>
      <c r="C28" s="5">
        <v>1.534</v>
      </c>
      <c r="D28" s="6">
        <f t="shared" si="1"/>
        <v>125.7377049180328</v>
      </c>
      <c r="E28" s="23"/>
      <c r="F28" s="5"/>
      <c r="G28" s="6"/>
      <c r="H28" s="5"/>
      <c r="I28" s="5"/>
      <c r="J28" s="5"/>
      <c r="K28" s="23"/>
      <c r="L28" s="5"/>
      <c r="M28" s="6"/>
      <c r="N28" s="23"/>
      <c r="O28" s="5"/>
      <c r="P28" s="6"/>
      <c r="Q28" s="23">
        <v>0.48</v>
      </c>
      <c r="R28" s="5">
        <v>0.602</v>
      </c>
      <c r="S28" s="6">
        <f>R28/Q28*100</f>
        <v>125.41666666666667</v>
      </c>
      <c r="T28" s="23">
        <v>0.74</v>
      </c>
      <c r="U28" s="5">
        <v>0.932</v>
      </c>
      <c r="V28" s="6">
        <f>U28/T28*100</f>
        <v>125.94594594594595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1.22</v>
      </c>
      <c r="C29" s="5">
        <v>1.335</v>
      </c>
      <c r="D29" s="6">
        <f t="shared" si="1"/>
        <v>109.42622950819671</v>
      </c>
      <c r="E29" s="23"/>
      <c r="F29" s="5"/>
      <c r="G29" s="6"/>
      <c r="H29" s="5"/>
      <c r="I29" s="5"/>
      <c r="J29" s="5"/>
      <c r="K29" s="23"/>
      <c r="L29" s="5"/>
      <c r="M29" s="6"/>
      <c r="N29" s="23"/>
      <c r="O29" s="5"/>
      <c r="P29" s="6"/>
      <c r="Q29" s="23">
        <v>0.48</v>
      </c>
      <c r="R29" s="5">
        <v>0.521</v>
      </c>
      <c r="S29" s="6">
        <f>R29/Q29*100</f>
        <v>108.54166666666667</v>
      </c>
      <c r="T29" s="23">
        <v>0.74</v>
      </c>
      <c r="U29" s="5">
        <v>0.814</v>
      </c>
      <c r="V29" s="6">
        <f>U29/T29*100</f>
        <v>109.99999999999999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/>
      <c r="D30" s="17"/>
      <c r="E30" s="24"/>
      <c r="F30" s="17"/>
      <c r="G30" s="17"/>
      <c r="H30" s="17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62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16.75</v>
      </c>
      <c r="C38" s="19">
        <f>C40+C42+C43+C59</f>
        <v>22.781000000000002</v>
      </c>
      <c r="D38" s="6">
        <f>C38/B38*100</f>
        <v>136.00597014925376</v>
      </c>
      <c r="E38" s="23">
        <f>E40+E42+E43+E59</f>
        <v>5.1000000000000005</v>
      </c>
      <c r="F38" s="5">
        <f>F40+F42+F43+F59</f>
        <v>1.8359999999999999</v>
      </c>
      <c r="G38" s="6">
        <f>F38/E38*100</f>
        <v>35.99999999999999</v>
      </c>
      <c r="H38" s="5"/>
      <c r="I38" s="5"/>
      <c r="J38" s="5"/>
      <c r="K38" s="23">
        <f>K40+K42+K43+K59</f>
        <v>0.8999999999999999</v>
      </c>
      <c r="L38" s="5">
        <f>L40+L42+L43+L59</f>
        <v>0</v>
      </c>
      <c r="M38" s="6">
        <f>L38/K38*100</f>
        <v>0</v>
      </c>
      <c r="N38" s="23">
        <f>N40+N42+N43+N59</f>
        <v>7.3999999999999995</v>
      </c>
      <c r="O38" s="5">
        <f>O40+O42+O43+O59</f>
        <v>17.777</v>
      </c>
      <c r="P38" s="6">
        <f>O38/N38*100</f>
        <v>240.22972972972977</v>
      </c>
      <c r="Q38" s="23">
        <f>Q40+Q42+Q43+Q59</f>
        <v>0.8</v>
      </c>
      <c r="R38" s="5">
        <f>R40+R42+R43+R59</f>
        <v>0.198</v>
      </c>
      <c r="S38" s="6">
        <f>R38/Q38*100</f>
        <v>24.75</v>
      </c>
      <c r="T38" s="23">
        <f>T40+T42+T43</f>
        <v>0.2</v>
      </c>
      <c r="U38" s="5">
        <f>U40+U42+U43+U59</f>
        <v>0.508</v>
      </c>
      <c r="V38" s="6">
        <f>U38/T38*100</f>
        <v>254</v>
      </c>
      <c r="W38" s="14">
        <f>C38-F38-L38-O38-R38-U38</f>
        <v>2.462000000000003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5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3.1500000000000004</v>
      </c>
      <c r="C40" s="5">
        <f>C46+C50+C51+C52+C53+C56</f>
        <v>9.158</v>
      </c>
      <c r="D40" s="6">
        <f>C40/B40*100</f>
        <v>290.7301587301587</v>
      </c>
      <c r="E40" s="23">
        <f>E46+E50+E51+E52+E53+E56</f>
        <v>0.4</v>
      </c>
      <c r="F40" s="5">
        <f>F46+F50+F51+F52+F53+F56</f>
        <v>0.13</v>
      </c>
      <c r="G40" s="6">
        <f>F40/E40*100</f>
        <v>32.5</v>
      </c>
      <c r="H40" s="5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2.6</v>
      </c>
      <c r="O40" s="5">
        <f>O46+O50+O51+O52+O53+O56</f>
        <v>8.511</v>
      </c>
      <c r="P40" s="6">
        <f>O40/N40*100</f>
        <v>327.3461538461538</v>
      </c>
      <c r="Q40" s="23">
        <f>Q46+Q50+Q51+Q52+Q53+Q56</f>
        <v>0</v>
      </c>
      <c r="R40" s="5">
        <f>R46+R50+R51+R52+R53+R56</f>
        <v>0.077</v>
      </c>
      <c r="S40" s="6" t="e">
        <f>R40/Q40*100</f>
        <v>#DIV/0!</v>
      </c>
      <c r="T40" s="23">
        <f>T46+T50+T51+T52+T53+T56</f>
        <v>0</v>
      </c>
      <c r="U40" s="5">
        <f>U46+U50+U51+U52+U53+U56</f>
        <v>0.229</v>
      </c>
      <c r="V40" s="6" t="e">
        <f>U40/T40*100</f>
        <v>#DIV/0!</v>
      </c>
      <c r="W40" s="14">
        <f t="shared" si="6"/>
        <v>0.21099999999999944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5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7.6</v>
      </c>
      <c r="C42" s="5">
        <v>12.768</v>
      </c>
      <c r="D42" s="6">
        <f>C42/B42*100</f>
        <v>168.00000000000003</v>
      </c>
      <c r="E42" s="23">
        <v>0</v>
      </c>
      <c r="F42" s="5">
        <v>1.238</v>
      </c>
      <c r="G42" s="6" t="e">
        <f>F42/E42*100</f>
        <v>#DIV/0!</v>
      </c>
      <c r="H42" s="5"/>
      <c r="I42" s="5"/>
      <c r="J42" s="5"/>
      <c r="K42" s="23">
        <v>0.7</v>
      </c>
      <c r="L42" s="5"/>
      <c r="M42" s="6">
        <f>L42/K42*100</f>
        <v>0</v>
      </c>
      <c r="N42" s="23">
        <v>4.6</v>
      </c>
      <c r="O42" s="5">
        <v>9.105</v>
      </c>
      <c r="P42" s="6">
        <f>O42/N42*100</f>
        <v>197.93478260869568</v>
      </c>
      <c r="Q42" s="23">
        <v>0.6</v>
      </c>
      <c r="R42" s="5">
        <v>0.063</v>
      </c>
      <c r="S42" s="6">
        <f>R42/Q42*100</f>
        <v>10.500000000000002</v>
      </c>
      <c r="T42" s="23">
        <v>0.1</v>
      </c>
      <c r="U42" s="5">
        <v>0.227</v>
      </c>
      <c r="V42" s="6">
        <f>U42/T42*100</f>
        <v>227</v>
      </c>
      <c r="W42" s="14">
        <f t="shared" si="6"/>
        <v>2.1350000000000007</v>
      </c>
      <c r="X42" s="7"/>
      <c r="Y42" s="7"/>
    </row>
    <row r="43" spans="1:25" ht="12.75">
      <c r="A43" s="10" t="s">
        <v>17</v>
      </c>
      <c r="B43" s="23">
        <v>6</v>
      </c>
      <c r="C43" s="5">
        <v>0.855</v>
      </c>
      <c r="D43" s="6">
        <f>C43/B43*100</f>
        <v>14.249999999999998</v>
      </c>
      <c r="E43" s="23">
        <v>4.7</v>
      </c>
      <c r="F43" s="5">
        <v>0.468</v>
      </c>
      <c r="G43" s="6">
        <f>F43/E43*100</f>
        <v>9.957446808510637</v>
      </c>
      <c r="H43" s="5"/>
      <c r="I43" s="5"/>
      <c r="J43" s="5"/>
      <c r="K43" s="23">
        <v>0.2</v>
      </c>
      <c r="L43" s="5"/>
      <c r="M43" s="6">
        <f>L43/K43*100</f>
        <v>0</v>
      </c>
      <c r="N43" s="23">
        <v>0.2</v>
      </c>
      <c r="O43" s="5">
        <v>0.161</v>
      </c>
      <c r="P43" s="6">
        <f>O43/N43*100</f>
        <v>80.5</v>
      </c>
      <c r="Q43" s="23">
        <v>0.2</v>
      </c>
      <c r="R43" s="5">
        <v>0.058</v>
      </c>
      <c r="S43" s="6">
        <f>R43/Q43*100</f>
        <v>28.999999999999996</v>
      </c>
      <c r="T43" s="23">
        <v>0.1</v>
      </c>
      <c r="U43" s="5">
        <v>0.052</v>
      </c>
      <c r="V43" s="6">
        <f>U43/T43*100</f>
        <v>51.99999999999999</v>
      </c>
      <c r="W43" s="14">
        <f t="shared" si="6"/>
        <v>0.11599999999999996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5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5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2.1500000000000004</v>
      </c>
      <c r="C46" s="5">
        <f>C47+C48+C49</f>
        <v>3.954</v>
      </c>
      <c r="D46" s="6">
        <f aca="true" t="shared" si="7" ref="D46:D58">C46/B46*100</f>
        <v>183.90697674418604</v>
      </c>
      <c r="E46" s="23">
        <f>E47+E48+E49</f>
        <v>0.4</v>
      </c>
      <c r="F46" s="5">
        <f>F47+F48+F49</f>
        <v>0.127</v>
      </c>
      <c r="G46" s="6">
        <f aca="true" t="shared" si="8" ref="G46:G51">F46/E46*100</f>
        <v>31.75</v>
      </c>
      <c r="H46" s="5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1.6</v>
      </c>
      <c r="O46" s="5">
        <f>O47+O48+O49</f>
        <v>3.7249999999999996</v>
      </c>
      <c r="P46" s="6">
        <f aca="true" t="shared" si="9" ref="P46:P52">O46/N46*100</f>
        <v>232.81249999999994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0.10200000000000031</v>
      </c>
      <c r="X46" s="7"/>
      <c r="Y46" s="7"/>
    </row>
    <row r="47" spans="1:25" ht="12.75">
      <c r="A47" s="13" t="s">
        <v>20</v>
      </c>
      <c r="B47" s="23">
        <v>0.15</v>
      </c>
      <c r="C47" s="5">
        <v>0.776</v>
      </c>
      <c r="D47" s="6">
        <f t="shared" si="7"/>
        <v>517.3333333333334</v>
      </c>
      <c r="E47" s="23"/>
      <c r="F47" s="5">
        <v>0.018</v>
      </c>
      <c r="G47" s="6" t="e">
        <f t="shared" si="8"/>
        <v>#DIV/0!</v>
      </c>
      <c r="H47" s="5"/>
      <c r="I47" s="5"/>
      <c r="J47" s="5"/>
      <c r="K47" s="23"/>
      <c r="L47" s="5"/>
      <c r="M47" s="6" t="e">
        <f>L47/K47*100</f>
        <v>#DIV/0!</v>
      </c>
      <c r="N47" s="23">
        <v>0.1</v>
      </c>
      <c r="O47" s="5">
        <v>0.715</v>
      </c>
      <c r="P47" s="6">
        <f t="shared" si="9"/>
        <v>715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0.04300000000000004</v>
      </c>
      <c r="X47" s="7"/>
      <c r="Y47" s="7"/>
    </row>
    <row r="48" spans="1:25" ht="12.75">
      <c r="A48" s="13" t="s">
        <v>21</v>
      </c>
      <c r="B48" s="23">
        <v>0.65</v>
      </c>
      <c r="C48" s="5">
        <v>1.151</v>
      </c>
      <c r="D48" s="6">
        <f t="shared" si="7"/>
        <v>177.07692307692307</v>
      </c>
      <c r="E48" s="23">
        <v>0.1</v>
      </c>
      <c r="F48" s="5">
        <v>0.02</v>
      </c>
      <c r="G48" s="6">
        <f t="shared" si="8"/>
        <v>20</v>
      </c>
      <c r="H48" s="5"/>
      <c r="I48" s="5"/>
      <c r="J48" s="5"/>
      <c r="K48" s="23"/>
      <c r="L48" s="5"/>
      <c r="M48" s="6" t="e">
        <f>L48/K48*100</f>
        <v>#DIV/0!</v>
      </c>
      <c r="N48" s="23">
        <v>0.5</v>
      </c>
      <c r="O48" s="5">
        <v>1.112</v>
      </c>
      <c r="P48" s="6">
        <f t="shared" si="9"/>
        <v>222.40000000000003</v>
      </c>
      <c r="Q48" s="23">
        <v>0</v>
      </c>
      <c r="R48" s="5"/>
      <c r="S48" s="6" t="e">
        <f t="shared" si="10"/>
        <v>#DIV/0!</v>
      </c>
      <c r="T48" s="23"/>
      <c r="U48" s="5"/>
      <c r="V48" s="6" t="e">
        <f t="shared" si="11"/>
        <v>#DIV/0!</v>
      </c>
      <c r="W48" s="14">
        <f t="shared" si="6"/>
        <v>0.018999999999999906</v>
      </c>
      <c r="X48" s="7"/>
      <c r="Y48" s="7"/>
    </row>
    <row r="49" spans="1:25" ht="12.75">
      <c r="A49" s="13" t="s">
        <v>22</v>
      </c>
      <c r="B49" s="23">
        <v>1.35</v>
      </c>
      <c r="C49" s="5">
        <v>2.027</v>
      </c>
      <c r="D49" s="6">
        <f t="shared" si="7"/>
        <v>150.14814814814815</v>
      </c>
      <c r="E49" s="23">
        <v>0.3</v>
      </c>
      <c r="F49" s="5">
        <v>0.089</v>
      </c>
      <c r="G49" s="6">
        <f t="shared" si="8"/>
        <v>29.666666666666668</v>
      </c>
      <c r="H49" s="5"/>
      <c r="I49" s="5"/>
      <c r="J49" s="5"/>
      <c r="K49" s="23"/>
      <c r="L49" s="5"/>
      <c r="M49" s="6" t="e">
        <f>L49/K49*100</f>
        <v>#DIV/0!</v>
      </c>
      <c r="N49" s="23">
        <v>1</v>
      </c>
      <c r="O49" s="5">
        <v>1.898</v>
      </c>
      <c r="P49" s="6">
        <f t="shared" si="9"/>
        <v>189.79999999999998</v>
      </c>
      <c r="Q49" s="23"/>
      <c r="R49" s="5">
        <v>0</v>
      </c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0.04000000000000026</v>
      </c>
      <c r="X49" s="7"/>
      <c r="Y49" s="7"/>
    </row>
    <row r="50" spans="1:25" ht="12.75">
      <c r="A50" s="13" t="s">
        <v>23</v>
      </c>
      <c r="B50" s="23"/>
      <c r="C50" s="5">
        <v>1.842</v>
      </c>
      <c r="D50" s="6" t="e">
        <f t="shared" si="7"/>
        <v>#DIV/0!</v>
      </c>
      <c r="E50" s="23"/>
      <c r="F50" s="5"/>
      <c r="G50" s="6" t="e">
        <f t="shared" si="8"/>
        <v>#DIV/0!</v>
      </c>
      <c r="H50" s="5"/>
      <c r="I50" s="5"/>
      <c r="J50" s="5"/>
      <c r="K50" s="23"/>
      <c r="L50" s="5"/>
      <c r="M50" s="6"/>
      <c r="N50" s="23"/>
      <c r="O50" s="5">
        <v>1.842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</v>
      </c>
      <c r="C51" s="5">
        <v>3.151</v>
      </c>
      <c r="D51" s="6">
        <f t="shared" si="7"/>
        <v>315.09999999999997</v>
      </c>
      <c r="E51" s="23"/>
      <c r="F51" s="5">
        <v>0.002</v>
      </c>
      <c r="G51" s="6" t="e">
        <f t="shared" si="8"/>
        <v>#DIV/0!</v>
      </c>
      <c r="H51" s="5"/>
      <c r="I51" s="5"/>
      <c r="J51" s="5"/>
      <c r="K51" s="23"/>
      <c r="L51" s="5"/>
      <c r="M51" s="6" t="e">
        <f>L51/K51*100</f>
        <v>#DIV/0!</v>
      </c>
      <c r="N51" s="23">
        <v>1</v>
      </c>
      <c r="O51" s="5">
        <v>2.944</v>
      </c>
      <c r="P51" s="6">
        <f t="shared" si="9"/>
        <v>294.4</v>
      </c>
      <c r="Q51" s="23"/>
      <c r="R51" s="5">
        <v>0</v>
      </c>
      <c r="S51" s="6" t="e">
        <f t="shared" si="10"/>
        <v>#DIV/0!</v>
      </c>
      <c r="T51" s="23"/>
      <c r="U51" s="5">
        <v>0.096</v>
      </c>
      <c r="V51" s="6" t="e">
        <f t="shared" si="11"/>
        <v>#DIV/0!</v>
      </c>
      <c r="W51" s="14">
        <f t="shared" si="6"/>
        <v>0.10900000000000007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5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0.001</v>
      </c>
      <c r="D53" s="6" t="e">
        <f t="shared" si="7"/>
        <v>#DIV/0!</v>
      </c>
      <c r="E53" s="23">
        <f>E54+E55</f>
        <v>0</v>
      </c>
      <c r="F53" s="5">
        <v>0.001</v>
      </c>
      <c r="G53" s="6" t="e">
        <f>F53/E53*100</f>
        <v>#DIV/0!</v>
      </c>
      <c r="H53" s="5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>
        <v>0.001</v>
      </c>
      <c r="D54" s="6" t="e">
        <f t="shared" si="7"/>
        <v>#DIV/0!</v>
      </c>
      <c r="E54" s="23"/>
      <c r="F54" s="5">
        <v>0.001</v>
      </c>
      <c r="G54" s="6" t="e">
        <f>F54/E54*100</f>
        <v>#DIV/0!</v>
      </c>
      <c r="H54" s="5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>
        <v>0</v>
      </c>
      <c r="D55" s="6" t="e">
        <f t="shared" si="7"/>
        <v>#DIV/0!</v>
      </c>
      <c r="E55" s="23"/>
      <c r="F55" s="5">
        <v>0</v>
      </c>
      <c r="G55" s="6" t="e">
        <f>F55/E55*100</f>
        <v>#DIV/0!</v>
      </c>
      <c r="H55" s="5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0.21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5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0.077</v>
      </c>
      <c r="S56" s="6" t="e">
        <f>R56/Q56*100</f>
        <v>#DIV/0!</v>
      </c>
      <c r="T56" s="23">
        <f>T57+T58</f>
        <v>0</v>
      </c>
      <c r="U56" s="5">
        <f>U57+U58</f>
        <v>0.133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0.09</v>
      </c>
      <c r="D57" s="6" t="e">
        <f t="shared" si="7"/>
        <v>#DIV/0!</v>
      </c>
      <c r="E57" s="23"/>
      <c r="F57" s="5"/>
      <c r="G57" s="6"/>
      <c r="H57" s="5"/>
      <c r="I57" s="5"/>
      <c r="J57" s="5"/>
      <c r="K57" s="23"/>
      <c r="L57" s="5"/>
      <c r="M57" s="6"/>
      <c r="N57" s="23"/>
      <c r="O57" s="5"/>
      <c r="P57" s="6"/>
      <c r="Q57" s="23"/>
      <c r="R57" s="5">
        <v>0.04</v>
      </c>
      <c r="S57" s="6" t="e">
        <f>R57/Q57*100</f>
        <v>#DIV/0!</v>
      </c>
      <c r="T57" s="23"/>
      <c r="U57" s="5">
        <v>0.05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0.12</v>
      </c>
      <c r="D58" s="6" t="e">
        <f t="shared" si="7"/>
        <v>#DIV/0!</v>
      </c>
      <c r="E58" s="23"/>
      <c r="F58" s="5"/>
      <c r="G58" s="6"/>
      <c r="H58" s="5"/>
      <c r="I58" s="5"/>
      <c r="J58" s="5"/>
      <c r="K58" s="23"/>
      <c r="L58" s="5"/>
      <c r="M58" s="6"/>
      <c r="N58" s="23"/>
      <c r="O58" s="5"/>
      <c r="P58" s="6"/>
      <c r="Q58" s="23"/>
      <c r="R58" s="5">
        <v>0.037</v>
      </c>
      <c r="S58" s="6" t="e">
        <f>R58/Q58*100</f>
        <v>#DIV/0!</v>
      </c>
      <c r="T58" s="23"/>
      <c r="U58" s="5">
        <v>0.083</v>
      </c>
      <c r="V58" s="25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/>
      <c r="G59" s="17"/>
      <c r="H59" s="17"/>
      <c r="I59" s="17"/>
      <c r="J59" s="17"/>
      <c r="K59" s="24"/>
      <c r="L59" s="17"/>
      <c r="M59" s="17"/>
      <c r="N59" s="24"/>
      <c r="O59" s="5">
        <v>0</v>
      </c>
      <c r="P59" s="17"/>
      <c r="Q59" s="24"/>
      <c r="R59" s="5"/>
      <c r="S59" s="17"/>
      <c r="T59" s="24"/>
      <c r="U59" s="17"/>
      <c r="V59" s="17"/>
      <c r="W59" s="14">
        <f t="shared" si="6"/>
        <v>0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V58" sqref="V58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65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6.7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75.61</v>
      </c>
      <c r="C9" s="19">
        <f>C11+C13+C14+C30</f>
        <v>70.937</v>
      </c>
      <c r="D9" s="6">
        <f>C9/B9*100</f>
        <v>93.8196005819336</v>
      </c>
      <c r="E9" s="23">
        <f>E11+E13+E14+E30</f>
        <v>1.79</v>
      </c>
      <c r="F9" s="5">
        <f>F11+F13+F14+F30</f>
        <v>0.8839999999999999</v>
      </c>
      <c r="G9" s="6">
        <f>F9/E9*100</f>
        <v>49.38547486033519</v>
      </c>
      <c r="H9" s="23"/>
      <c r="I9" s="5"/>
      <c r="J9" s="5"/>
      <c r="K9" s="23">
        <f>K11+K13+K14+K30</f>
        <v>0.05</v>
      </c>
      <c r="L9" s="5">
        <f>L11+L13+L14+L30</f>
        <v>0.01</v>
      </c>
      <c r="M9" s="6">
        <f>L9/K9*100</f>
        <v>20</v>
      </c>
      <c r="N9" s="23">
        <f>N11+N13+N14+N30</f>
        <v>58.709999999999994</v>
      </c>
      <c r="O9" s="5">
        <f>O11+O13+O14+O30</f>
        <v>65.796</v>
      </c>
      <c r="P9" s="6">
        <f>O9/N9*100</f>
        <v>112.06949412365867</v>
      </c>
      <c r="Q9" s="23">
        <f>Q11+Q13+Q14+Q30</f>
        <v>5.85</v>
      </c>
      <c r="R9" s="5">
        <f>R11+R13+R14+R30</f>
        <v>2.282</v>
      </c>
      <c r="S9" s="6">
        <f>R9/Q9*100</f>
        <v>39.00854700854701</v>
      </c>
      <c r="T9" s="23">
        <f>T11+T13+T14</f>
        <v>7.96</v>
      </c>
      <c r="U9" s="5">
        <f>U11+U13+U14+U30</f>
        <v>1.549</v>
      </c>
      <c r="V9" s="6">
        <f>U9/T9*100</f>
        <v>19.45979899497487</v>
      </c>
      <c r="W9" s="14">
        <f aca="true" t="shared" si="0" ref="W9:W37">C9-F9-L9-O9-R9-U9</f>
        <v>0.4159999999999857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46.18000000000001</v>
      </c>
      <c r="C11" s="5">
        <f>C17+C21+C22+C23+C24+C27</f>
        <v>63.13</v>
      </c>
      <c r="D11" s="6">
        <f>C11/B11*100</f>
        <v>136.7042009527934</v>
      </c>
      <c r="E11" s="23">
        <f>E17+E21+E22+E23+E24+E27</f>
        <v>0.26</v>
      </c>
      <c r="F11" s="5">
        <f>F17+F21+F22+F23+F24+F27</f>
        <v>0.582</v>
      </c>
      <c r="G11" s="6">
        <f>F11/E11*100</f>
        <v>223.8461538461538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41.93</v>
      </c>
      <c r="O11" s="5">
        <f>O17+O21+O22+O23+O24+O27</f>
        <v>59.527</v>
      </c>
      <c r="P11" s="6">
        <f>O11/N11*100</f>
        <v>141.96756498926783</v>
      </c>
      <c r="Q11" s="23">
        <f>Q17+Q21+Q22+Q23+Q24+Q27</f>
        <v>0.95</v>
      </c>
      <c r="R11" s="5">
        <f>R17+R21+R22+R23+R24+R27</f>
        <v>1.748</v>
      </c>
      <c r="S11" s="6">
        <f>R11/Q11*100</f>
        <v>184</v>
      </c>
      <c r="T11" s="23">
        <f>T17+T21+T22+T23+T24+T27</f>
        <v>3.01</v>
      </c>
      <c r="U11" s="5">
        <f>U17+U21+U22+U23+U24+U27</f>
        <v>1.228</v>
      </c>
      <c r="V11" s="6">
        <f>U11/T11*100</f>
        <v>40.79734219269103</v>
      </c>
      <c r="W11" s="14">
        <f t="shared" si="0"/>
        <v>0.04500000000000082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16.63</v>
      </c>
      <c r="C13" s="5">
        <v>3.216</v>
      </c>
      <c r="D13" s="6">
        <f>C13/B13*100</f>
        <v>19.33854479855683</v>
      </c>
      <c r="E13" s="23">
        <v>0.84</v>
      </c>
      <c r="F13" s="5"/>
      <c r="G13" s="6">
        <f>F13/E13*100</f>
        <v>0</v>
      </c>
      <c r="H13" s="23"/>
      <c r="I13" s="5"/>
      <c r="J13" s="5"/>
      <c r="K13" s="23">
        <v>0.03</v>
      </c>
      <c r="L13" s="5">
        <v>0</v>
      </c>
      <c r="M13" s="6">
        <f>L13/K13*100</f>
        <v>0</v>
      </c>
      <c r="N13" s="23">
        <v>9.2</v>
      </c>
      <c r="O13" s="5">
        <v>2.99</v>
      </c>
      <c r="P13" s="6">
        <f>O13/N13*100</f>
        <v>32.50000000000001</v>
      </c>
      <c r="Q13" s="23">
        <v>3.28</v>
      </c>
      <c r="R13" s="5">
        <v>0</v>
      </c>
      <c r="S13" s="6">
        <f>R13/Q13*100</f>
        <v>0</v>
      </c>
      <c r="T13" s="23">
        <v>2.66</v>
      </c>
      <c r="U13" s="5">
        <v>0.103</v>
      </c>
      <c r="V13" s="6">
        <f>U13/T13*100</f>
        <v>3.8721804511278193</v>
      </c>
      <c r="W13" s="14">
        <f t="shared" si="0"/>
        <v>0.12299999999999998</v>
      </c>
      <c r="X13" s="7"/>
      <c r="Y13" s="7"/>
    </row>
    <row r="14" spans="1:25" ht="12.75">
      <c r="A14" s="10" t="s">
        <v>17</v>
      </c>
      <c r="B14" s="23">
        <v>12.8</v>
      </c>
      <c r="C14" s="5">
        <v>4.591</v>
      </c>
      <c r="D14" s="6">
        <f>C14/B14*100</f>
        <v>35.8671875</v>
      </c>
      <c r="E14" s="23">
        <v>0.69</v>
      </c>
      <c r="F14" s="5">
        <v>0.302</v>
      </c>
      <c r="G14" s="6">
        <f>F14/E14*100</f>
        <v>43.76811594202899</v>
      </c>
      <c r="H14" s="23"/>
      <c r="I14" s="5"/>
      <c r="J14" s="5"/>
      <c r="K14" s="23">
        <v>0.02</v>
      </c>
      <c r="L14" s="5">
        <v>0.01</v>
      </c>
      <c r="M14" s="6">
        <f>L14/K14*100</f>
        <v>50</v>
      </c>
      <c r="N14" s="23">
        <v>7.58</v>
      </c>
      <c r="O14" s="5">
        <v>3.279</v>
      </c>
      <c r="P14" s="6">
        <f>O14/N14*100</f>
        <v>43.25857519788918</v>
      </c>
      <c r="Q14" s="23">
        <v>1.62</v>
      </c>
      <c r="R14" s="5">
        <v>0.534</v>
      </c>
      <c r="S14" s="6">
        <f>R14/Q14*100</f>
        <v>32.96296296296296</v>
      </c>
      <c r="T14" s="23">
        <v>2.29</v>
      </c>
      <c r="U14" s="5">
        <v>0.218</v>
      </c>
      <c r="V14" s="6">
        <f>U14/T14*100</f>
        <v>9.519650655021834</v>
      </c>
      <c r="W14" s="14">
        <f t="shared" si="0"/>
        <v>0.24800000000000086</v>
      </c>
      <c r="X14" s="7"/>
      <c r="Y14" s="7"/>
    </row>
    <row r="15" spans="1:25" ht="13.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38.2</v>
      </c>
      <c r="C17" s="5">
        <f>C18+C19+C20</f>
        <v>34.661</v>
      </c>
      <c r="D17" s="6">
        <f aca="true" t="shared" si="1" ref="D17:D29">C17/B17*100</f>
        <v>90.73560209424083</v>
      </c>
      <c r="E17" s="23">
        <f>E18+E19+E20</f>
        <v>0.25</v>
      </c>
      <c r="F17" s="5">
        <f>F18+F19+F20</f>
        <v>0.111</v>
      </c>
      <c r="G17" s="6">
        <f aca="true" t="shared" si="2" ref="G17:G22">F17/E17*100</f>
        <v>44.4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37.95</v>
      </c>
      <c r="O17" s="5">
        <f>O18+O19+O20</f>
        <v>34.438</v>
      </c>
      <c r="P17" s="6">
        <f aca="true" t="shared" si="3" ref="P17:P23">O17/N17*100</f>
        <v>90.74571805006588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0.112</v>
      </c>
      <c r="V17" s="6" t="e">
        <f aca="true" t="shared" si="5" ref="V17:V22">U17/T17*100</f>
        <v>#DIV/0!</v>
      </c>
      <c r="W17" s="14">
        <f t="shared" si="0"/>
        <v>1.8735013540549517E-15</v>
      </c>
      <c r="X17" s="7"/>
      <c r="Y17" s="7"/>
    </row>
    <row r="18" spans="1:25" ht="12.75">
      <c r="A18" s="13" t="s">
        <v>20</v>
      </c>
      <c r="B18" s="23">
        <v>15.94</v>
      </c>
      <c r="C18" s="5">
        <v>14.088</v>
      </c>
      <c r="D18" s="6">
        <f t="shared" si="1"/>
        <v>88.38143036386448</v>
      </c>
      <c r="E18" s="23">
        <v>0.04</v>
      </c>
      <c r="F18" s="5">
        <v>0.005</v>
      </c>
      <c r="G18" s="6">
        <f t="shared" si="2"/>
        <v>12.5</v>
      </c>
      <c r="H18" s="23"/>
      <c r="I18" s="5"/>
      <c r="J18" s="5"/>
      <c r="K18" s="23"/>
      <c r="L18" s="5"/>
      <c r="M18" s="6" t="e">
        <f>L18/K18*100</f>
        <v>#DIV/0!</v>
      </c>
      <c r="N18" s="23">
        <v>15.9</v>
      </c>
      <c r="O18" s="5">
        <v>14.003</v>
      </c>
      <c r="P18" s="6">
        <f t="shared" si="3"/>
        <v>88.06918238993711</v>
      </c>
      <c r="Q18" s="23"/>
      <c r="R18" s="5"/>
      <c r="S18" s="6" t="e">
        <f t="shared" si="4"/>
        <v>#DIV/0!</v>
      </c>
      <c r="T18" s="23"/>
      <c r="U18" s="5">
        <v>0.08</v>
      </c>
      <c r="V18" s="6" t="e">
        <f t="shared" si="5"/>
        <v>#DIV/0!</v>
      </c>
      <c r="W18" s="14">
        <f t="shared" si="0"/>
        <v>-1.7069679003611782E-15</v>
      </c>
      <c r="X18" s="7"/>
      <c r="Y18" s="7"/>
    </row>
    <row r="19" spans="1:25" ht="12.75">
      <c r="A19" s="13" t="s">
        <v>21</v>
      </c>
      <c r="B19" s="23">
        <v>16.03</v>
      </c>
      <c r="C19" s="5">
        <v>14.253</v>
      </c>
      <c r="D19" s="6">
        <f t="shared" si="1"/>
        <v>88.91453524641297</v>
      </c>
      <c r="E19" s="23">
        <v>0.08</v>
      </c>
      <c r="F19" s="5">
        <v>0.008</v>
      </c>
      <c r="G19" s="6">
        <f t="shared" si="2"/>
        <v>10</v>
      </c>
      <c r="H19" s="23"/>
      <c r="I19" s="5"/>
      <c r="J19" s="5"/>
      <c r="K19" s="23"/>
      <c r="L19" s="5">
        <v>0</v>
      </c>
      <c r="M19" s="25" t="e">
        <f>L19/K19*100</f>
        <v>#DIV/0!</v>
      </c>
      <c r="N19" s="23">
        <v>15.95</v>
      </c>
      <c r="O19" s="5">
        <v>14.223</v>
      </c>
      <c r="P19" s="6">
        <f t="shared" si="3"/>
        <v>89.17241379310346</v>
      </c>
      <c r="Q19" s="23"/>
      <c r="R19" s="5"/>
      <c r="S19" s="6" t="e">
        <f t="shared" si="4"/>
        <v>#DIV/0!</v>
      </c>
      <c r="T19" s="23"/>
      <c r="U19" s="5">
        <v>0.022</v>
      </c>
      <c r="V19" s="6" t="e">
        <f t="shared" si="5"/>
        <v>#DIV/0!</v>
      </c>
      <c r="W19" s="14">
        <f t="shared" si="0"/>
        <v>2.42861286636753E-16</v>
      </c>
      <c r="X19" s="7"/>
      <c r="Y19" s="7"/>
    </row>
    <row r="20" spans="1:25" ht="12.75">
      <c r="A20" s="13" t="s">
        <v>22</v>
      </c>
      <c r="B20" s="23">
        <v>6.23</v>
      </c>
      <c r="C20" s="5">
        <v>6.32</v>
      </c>
      <c r="D20" s="6">
        <f t="shared" si="1"/>
        <v>101.4446227929374</v>
      </c>
      <c r="E20" s="23">
        <v>0.13</v>
      </c>
      <c r="F20" s="5">
        <v>0.098</v>
      </c>
      <c r="G20" s="6">
        <f t="shared" si="2"/>
        <v>75.38461538461539</v>
      </c>
      <c r="H20" s="23"/>
      <c r="I20" s="5"/>
      <c r="J20" s="5"/>
      <c r="K20" s="23"/>
      <c r="L20" s="5">
        <v>0</v>
      </c>
      <c r="M20" s="6" t="e">
        <f>L20/K20*100</f>
        <v>#DIV/0!</v>
      </c>
      <c r="N20" s="23">
        <v>6.1</v>
      </c>
      <c r="O20" s="5">
        <v>6.212</v>
      </c>
      <c r="P20" s="6">
        <f t="shared" si="3"/>
        <v>101.8360655737705</v>
      </c>
      <c r="Q20" s="23"/>
      <c r="R20" s="5"/>
      <c r="S20" s="6" t="e">
        <f t="shared" si="4"/>
        <v>#DIV/0!</v>
      </c>
      <c r="T20" s="23"/>
      <c r="U20" s="5">
        <v>0.01</v>
      </c>
      <c r="V20" s="6" t="e">
        <f t="shared" si="5"/>
        <v>#DIV/0!</v>
      </c>
      <c r="W20" s="14">
        <f t="shared" si="0"/>
        <v>6.74807432154978E-16</v>
      </c>
      <c r="X20" s="7"/>
      <c r="Y20" s="7"/>
    </row>
    <row r="21" spans="1:25" ht="12.75">
      <c r="A21" s="35" t="s">
        <v>33</v>
      </c>
      <c r="B21" s="23">
        <v>3.75</v>
      </c>
      <c r="C21" s="5">
        <v>14.067</v>
      </c>
      <c r="D21" s="6">
        <f t="shared" si="1"/>
        <v>375.12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3.75</v>
      </c>
      <c r="O21" s="5">
        <v>14.067</v>
      </c>
      <c r="P21" s="6">
        <f t="shared" si="3"/>
        <v>375.12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0.27</v>
      </c>
      <c r="C22" s="5">
        <v>12.972</v>
      </c>
      <c r="D22" s="6">
        <f t="shared" si="1"/>
        <v>4804.444444444443</v>
      </c>
      <c r="E22" s="23">
        <v>0</v>
      </c>
      <c r="F22" s="5">
        <v>0.471</v>
      </c>
      <c r="G22" s="6" t="e">
        <f t="shared" si="2"/>
        <v>#DIV/0!</v>
      </c>
      <c r="H22" s="23"/>
      <c r="I22" s="5"/>
      <c r="J22" s="5"/>
      <c r="K22" s="23"/>
      <c r="L22" s="5">
        <v>0</v>
      </c>
      <c r="M22" s="6" t="e">
        <f>L22/K22*100</f>
        <v>#DIV/0!</v>
      </c>
      <c r="N22" s="23">
        <v>0.23</v>
      </c>
      <c r="O22" s="5">
        <v>11.022</v>
      </c>
      <c r="P22" s="6">
        <f t="shared" si="3"/>
        <v>4792.173913043478</v>
      </c>
      <c r="Q22" s="23">
        <v>0</v>
      </c>
      <c r="R22" s="5">
        <v>1.174</v>
      </c>
      <c r="S22" s="6" t="e">
        <f t="shared" si="4"/>
        <v>#DIV/0!</v>
      </c>
      <c r="T22" s="23">
        <v>0.01</v>
      </c>
      <c r="U22" s="5">
        <v>0.26</v>
      </c>
      <c r="V22" s="6">
        <f t="shared" si="5"/>
        <v>2600</v>
      </c>
      <c r="W22" s="14">
        <f t="shared" si="0"/>
        <v>0.04499999999999926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0.01</v>
      </c>
      <c r="C24" s="5">
        <f>C25+C26</f>
        <v>0</v>
      </c>
      <c r="D24" s="6">
        <f t="shared" si="1"/>
        <v>0</v>
      </c>
      <c r="E24" s="23">
        <f>E25+E26</f>
        <v>0.01</v>
      </c>
      <c r="F24" s="5">
        <f>F25+F26</f>
        <v>0</v>
      </c>
      <c r="G24" s="6">
        <f>F24/E24*100</f>
        <v>0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</v>
      </c>
      <c r="D25" s="6" t="e">
        <f t="shared" si="1"/>
        <v>#DIV/0!</v>
      </c>
      <c r="E25" s="23"/>
      <c r="F25" s="5"/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0.01</v>
      </c>
      <c r="C26" s="5">
        <v>0</v>
      </c>
      <c r="D26" s="6">
        <f t="shared" si="1"/>
        <v>0</v>
      </c>
      <c r="E26" s="23">
        <v>0.01</v>
      </c>
      <c r="F26" s="5"/>
      <c r="G26" s="6">
        <f>F26/E26*100</f>
        <v>0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3.95</v>
      </c>
      <c r="C27" s="5">
        <f>C28+C29</f>
        <v>1.43</v>
      </c>
      <c r="D27" s="6">
        <f t="shared" si="1"/>
        <v>36.20253164556962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0.95</v>
      </c>
      <c r="R27" s="5">
        <f>R28+R29</f>
        <v>0.5740000000000001</v>
      </c>
      <c r="S27" s="6">
        <f>R27/Q27*100</f>
        <v>60.42105263157895</v>
      </c>
      <c r="T27" s="23">
        <f>T28+T29</f>
        <v>3</v>
      </c>
      <c r="U27" s="5">
        <f>U28+U29</f>
        <v>0.856</v>
      </c>
      <c r="V27" s="6">
        <f>U27/T27*100</f>
        <v>28.53333333333333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1.85</v>
      </c>
      <c r="C28" s="5">
        <v>0.71</v>
      </c>
      <c r="D28" s="6">
        <f t="shared" si="1"/>
        <v>38.37837837837837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0.5</v>
      </c>
      <c r="R28" s="5">
        <v>0.232</v>
      </c>
      <c r="S28" s="6">
        <f>R28/Q28*100</f>
        <v>46.400000000000006</v>
      </c>
      <c r="T28" s="23">
        <v>1.35</v>
      </c>
      <c r="U28" s="5">
        <v>0.478</v>
      </c>
      <c r="V28" s="6">
        <f>U28/T28*100</f>
        <v>35.407407407407405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2.1</v>
      </c>
      <c r="C29" s="5">
        <v>0.72</v>
      </c>
      <c r="D29" s="6">
        <f t="shared" si="1"/>
        <v>34.28571428571428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0.45</v>
      </c>
      <c r="R29" s="5">
        <v>0.342</v>
      </c>
      <c r="S29" s="6">
        <f>R29/Q29*100</f>
        <v>76</v>
      </c>
      <c r="T29" s="23">
        <v>1.65</v>
      </c>
      <c r="U29" s="5">
        <v>0.378</v>
      </c>
      <c r="V29" s="6">
        <f>U29/T29*100</f>
        <v>22.90909090909091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/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64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50</v>
      </c>
      <c r="C38" s="19">
        <f>C40+C42+C43+C59</f>
        <v>76.783</v>
      </c>
      <c r="D38" s="6">
        <f>C38/B38*100</f>
        <v>153.566</v>
      </c>
      <c r="E38" s="23">
        <f>E40+E42+E43+E59</f>
        <v>1.3</v>
      </c>
      <c r="F38" s="5">
        <f>F40+F42+F43+F59</f>
        <v>0.8109999999999999</v>
      </c>
      <c r="G38" s="6">
        <f>F38/E38*100</f>
        <v>62.38461538461538</v>
      </c>
      <c r="H38" s="23"/>
      <c r="I38" s="5"/>
      <c r="J38" s="5"/>
      <c r="K38" s="23">
        <f>K40+K42+K43+K59</f>
        <v>0.19999999999999998</v>
      </c>
      <c r="L38" s="5">
        <f>L40+L42+L43+L59</f>
        <v>0.123</v>
      </c>
      <c r="M38" s="6">
        <f>L38/K38*100</f>
        <v>61.5</v>
      </c>
      <c r="N38" s="23">
        <f>N40+N42+N43+N59</f>
        <v>41.54</v>
      </c>
      <c r="O38" s="5">
        <f>O40+O42+O43+O59</f>
        <v>72.885</v>
      </c>
      <c r="P38" s="6">
        <f>O38/N38*100</f>
        <v>175.45739046701976</v>
      </c>
      <c r="Q38" s="23">
        <f>Q40+Q42+Q43+Q59</f>
        <v>3.41</v>
      </c>
      <c r="R38" s="5">
        <f>R40+R42+R43+R59</f>
        <v>2.1729999999999996</v>
      </c>
      <c r="S38" s="6">
        <f>R38/Q38*100</f>
        <v>63.72434017595307</v>
      </c>
      <c r="T38" s="23">
        <f>T40+T42+T43</f>
        <v>2.5700000000000003</v>
      </c>
      <c r="U38" s="5">
        <f>U40+U42+U43+U59</f>
        <v>0.193</v>
      </c>
      <c r="V38" s="6">
        <f>U38/T38*100</f>
        <v>7.509727626459144</v>
      </c>
      <c r="W38" s="14">
        <f>C38-F38-L38-O38-R38-U38</f>
        <v>0.597999999999999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33.03</v>
      </c>
      <c r="C40" s="5">
        <f>C46+C50+C51+C52+C53+C56</f>
        <v>46.760999999999996</v>
      </c>
      <c r="D40" s="6">
        <f>C40/B40*100</f>
        <v>141.57129881925522</v>
      </c>
      <c r="E40" s="23">
        <f>E46+E50+E51+E52+E53+E56</f>
        <v>0.12000000000000001</v>
      </c>
      <c r="F40" s="5">
        <f>F46+F50+F51+F52+F53+F56</f>
        <v>0.022</v>
      </c>
      <c r="G40" s="6">
        <f>F40/E40*100</f>
        <v>18.333333333333332</v>
      </c>
      <c r="H40" s="23"/>
      <c r="I40" s="5"/>
      <c r="J40" s="5"/>
      <c r="K40" s="23">
        <f>K46+K50+K51+K52+K53+K56</f>
        <v>0.18</v>
      </c>
      <c r="L40" s="5">
        <f>L46+L50+L51+L52+L53+L56</f>
        <v>0.012</v>
      </c>
      <c r="M40" s="6">
        <f>L40/K40*100</f>
        <v>6.666666666666667</v>
      </c>
      <c r="N40" s="23">
        <f>N46+N50+N51+N52+N53+N56</f>
        <v>30.369999999999997</v>
      </c>
      <c r="O40" s="5">
        <f>O46+O50+O51+O52+O53+O56</f>
        <v>46.444</v>
      </c>
      <c r="P40" s="6">
        <f>O40/N40*100</f>
        <v>152.92723081988805</v>
      </c>
      <c r="Q40" s="23">
        <f>Q46+Q50+Q51+Q52+Q53+Q56</f>
        <v>1.1</v>
      </c>
      <c r="R40" s="5">
        <f>R46+R50+R51+R52+R53+R56</f>
        <v>0.14</v>
      </c>
      <c r="S40" s="6">
        <f>R40/Q40*100</f>
        <v>12.727272727272728</v>
      </c>
      <c r="T40" s="23">
        <f>T46+T50+T51+T52+T53+T56</f>
        <v>1.02</v>
      </c>
      <c r="U40" s="5">
        <f>U46+U50+U51+U52+U53+U56</f>
        <v>0.036</v>
      </c>
      <c r="V40" s="6">
        <f>U40/T40*100</f>
        <v>3.5294117647058822</v>
      </c>
      <c r="W40" s="14">
        <f t="shared" si="6"/>
        <v>0.10699999999999413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9.56</v>
      </c>
      <c r="C42" s="5">
        <v>8.451</v>
      </c>
      <c r="D42" s="6">
        <f>C42/B42*100</f>
        <v>88.39958158995816</v>
      </c>
      <c r="E42" s="23">
        <v>0.25</v>
      </c>
      <c r="F42" s="5">
        <v>0.068</v>
      </c>
      <c r="G42" s="6">
        <f>F42/E42*100</f>
        <v>27.200000000000003</v>
      </c>
      <c r="H42" s="23"/>
      <c r="I42" s="5"/>
      <c r="J42" s="5"/>
      <c r="K42" s="23">
        <v>0</v>
      </c>
      <c r="L42" s="5">
        <v>0.005</v>
      </c>
      <c r="M42" s="6" t="e">
        <f>L42/K42*100</f>
        <v>#DIV/0!</v>
      </c>
      <c r="N42" s="23">
        <v>6.56</v>
      </c>
      <c r="O42" s="5">
        <v>8.12</v>
      </c>
      <c r="P42" s="6">
        <f>O42/N42*100</f>
        <v>123.78048780487805</v>
      </c>
      <c r="Q42" s="23">
        <v>1.55</v>
      </c>
      <c r="R42" s="5">
        <v>0.047</v>
      </c>
      <c r="S42" s="6">
        <f>R42/Q42*100</f>
        <v>3.032258064516129</v>
      </c>
      <c r="T42" s="23">
        <v>1.05</v>
      </c>
      <c r="U42" s="5">
        <v>0.027</v>
      </c>
      <c r="V42" s="6">
        <f>U42/T42*100</f>
        <v>2.571428571428571</v>
      </c>
      <c r="W42" s="14">
        <f t="shared" si="6"/>
        <v>0.1840000000000009</v>
      </c>
      <c r="X42" s="7"/>
      <c r="Y42" s="7"/>
    </row>
    <row r="43" spans="1:25" ht="12.75">
      <c r="A43" s="10" t="s">
        <v>17</v>
      </c>
      <c r="B43" s="23">
        <v>7.41</v>
      </c>
      <c r="C43" s="5">
        <v>19.865</v>
      </c>
      <c r="D43" s="6">
        <f>C43/B43*100</f>
        <v>268.08367071524964</v>
      </c>
      <c r="E43" s="23">
        <v>0.93</v>
      </c>
      <c r="F43" s="5">
        <v>0.699</v>
      </c>
      <c r="G43" s="6">
        <f>F43/E43*100</f>
        <v>75.16129032258063</v>
      </c>
      <c r="H43" s="23"/>
      <c r="I43" s="5"/>
      <c r="J43" s="5"/>
      <c r="K43" s="23">
        <v>0.02</v>
      </c>
      <c r="L43" s="5">
        <v>0.106</v>
      </c>
      <c r="M43" s="6">
        <f>L43/K43*100</f>
        <v>530</v>
      </c>
      <c r="N43" s="23">
        <v>4.61</v>
      </c>
      <c r="O43" s="5">
        <v>16.705</v>
      </c>
      <c r="P43" s="6">
        <f>O43/N43*100</f>
        <v>362.36442516268977</v>
      </c>
      <c r="Q43" s="23">
        <v>0.76</v>
      </c>
      <c r="R43" s="5">
        <v>1.92</v>
      </c>
      <c r="S43" s="6">
        <f>R43/Q43*100</f>
        <v>252.6315789473684</v>
      </c>
      <c r="T43" s="23">
        <v>0.5</v>
      </c>
      <c r="U43" s="5">
        <v>0.13</v>
      </c>
      <c r="V43" s="6">
        <f>U43/T43*100</f>
        <v>26</v>
      </c>
      <c r="W43" s="14">
        <f t="shared" si="6"/>
        <v>0.30499999999999694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20.310000000000002</v>
      </c>
      <c r="C46" s="5">
        <f>C47+C48+C49</f>
        <v>11.218</v>
      </c>
      <c r="D46" s="6">
        <f aca="true" t="shared" si="7" ref="D46:D58">C46/B46*100</f>
        <v>55.23387493845395</v>
      </c>
      <c r="E46" s="23">
        <f>E47+E48+E49</f>
        <v>0.07</v>
      </c>
      <c r="F46" s="5">
        <f>F47+F48+F49</f>
        <v>0.02</v>
      </c>
      <c r="G46" s="6">
        <f aca="true" t="shared" si="8" ref="G46:G51">F46/E46*100</f>
        <v>28.57142857142857</v>
      </c>
      <c r="H46" s="23"/>
      <c r="I46" s="5"/>
      <c r="J46" s="5"/>
      <c r="K46" s="23">
        <f>K47+K48+K49</f>
        <v>0</v>
      </c>
      <c r="L46" s="5">
        <f>L47+L48+L49</f>
        <v>0.012</v>
      </c>
      <c r="M46" s="6" t="e">
        <f>L46/K46*100</f>
        <v>#DIV/0!</v>
      </c>
      <c r="N46" s="23">
        <f>N47+N48+N49</f>
        <v>19.04</v>
      </c>
      <c r="O46" s="5">
        <f>O47+O48+O49</f>
        <v>11.186</v>
      </c>
      <c r="P46" s="6">
        <f aca="true" t="shared" si="9" ref="P46:P52">O46/N46*100</f>
        <v>58.75</v>
      </c>
      <c r="Q46" s="23">
        <f>Q47+Q48+Q49</f>
        <v>0.7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0.5</v>
      </c>
      <c r="U46" s="5">
        <f>U47+U48+U49</f>
        <v>0</v>
      </c>
      <c r="V46" s="6">
        <f aca="true" t="shared" si="11" ref="V46:V51">U46/T46*100</f>
        <v>0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5.33</v>
      </c>
      <c r="C47" s="5">
        <v>1.949</v>
      </c>
      <c r="D47" s="6">
        <f t="shared" si="7"/>
        <v>36.56660412757974</v>
      </c>
      <c r="E47" s="23">
        <v>0.01</v>
      </c>
      <c r="F47" s="5">
        <v>0</v>
      </c>
      <c r="G47" s="6">
        <f t="shared" si="8"/>
        <v>0</v>
      </c>
      <c r="H47" s="23"/>
      <c r="I47" s="5"/>
      <c r="J47" s="5"/>
      <c r="K47" s="23"/>
      <c r="L47" s="5"/>
      <c r="M47" s="6" t="e">
        <f>L47/K47*100</f>
        <v>#DIV/0!</v>
      </c>
      <c r="N47" s="23">
        <v>5.32</v>
      </c>
      <c r="O47" s="5">
        <v>1.949</v>
      </c>
      <c r="P47" s="6">
        <f t="shared" si="9"/>
        <v>36.63533834586466</v>
      </c>
      <c r="Q47" s="23"/>
      <c r="R47" s="5"/>
      <c r="S47" s="6" t="e">
        <f t="shared" si="10"/>
        <v>#DIV/0!</v>
      </c>
      <c r="T47" s="23"/>
      <c r="U47" s="5">
        <v>0</v>
      </c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8.83</v>
      </c>
      <c r="C48" s="5">
        <v>6.499</v>
      </c>
      <c r="D48" s="6">
        <f t="shared" si="7"/>
        <v>73.6013590033975</v>
      </c>
      <c r="E48" s="23">
        <v>0.01</v>
      </c>
      <c r="F48" s="5">
        <v>0.001</v>
      </c>
      <c r="G48" s="6">
        <f t="shared" si="8"/>
        <v>10</v>
      </c>
      <c r="H48" s="23"/>
      <c r="I48" s="5"/>
      <c r="J48" s="5"/>
      <c r="K48" s="23"/>
      <c r="L48" s="5"/>
      <c r="M48" s="6" t="e">
        <f>L48/K48*100</f>
        <v>#DIV/0!</v>
      </c>
      <c r="N48" s="23">
        <v>8.52</v>
      </c>
      <c r="O48" s="5">
        <v>6.498</v>
      </c>
      <c r="P48" s="6">
        <f t="shared" si="9"/>
        <v>76.26760563380283</v>
      </c>
      <c r="Q48" s="23">
        <v>0.2</v>
      </c>
      <c r="R48" s="5"/>
      <c r="S48" s="6">
        <f t="shared" si="10"/>
        <v>0</v>
      </c>
      <c r="T48" s="23">
        <v>0.1</v>
      </c>
      <c r="U48" s="5"/>
      <c r="V48" s="6">
        <f t="shared" si="11"/>
        <v>0</v>
      </c>
      <c r="W48" s="14">
        <f t="shared" si="6"/>
        <v>-8.881784197001252E-16</v>
      </c>
      <c r="X48" s="7"/>
      <c r="Y48" s="7"/>
    </row>
    <row r="49" spans="1:25" ht="12.75">
      <c r="A49" s="13" t="s">
        <v>22</v>
      </c>
      <c r="B49" s="23">
        <v>6.15</v>
      </c>
      <c r="C49" s="5">
        <v>2.77</v>
      </c>
      <c r="D49" s="6">
        <f t="shared" si="7"/>
        <v>45.040650406504064</v>
      </c>
      <c r="E49" s="23">
        <v>0.05</v>
      </c>
      <c r="F49" s="5">
        <v>0.019</v>
      </c>
      <c r="G49" s="6">
        <f t="shared" si="8"/>
        <v>37.99999999999999</v>
      </c>
      <c r="H49" s="23"/>
      <c r="I49" s="5"/>
      <c r="J49" s="5"/>
      <c r="K49" s="23"/>
      <c r="L49" s="5">
        <v>0.012</v>
      </c>
      <c r="M49" s="6" t="e">
        <f>L49/K49*100</f>
        <v>#DIV/0!</v>
      </c>
      <c r="N49" s="23">
        <v>5.2</v>
      </c>
      <c r="O49" s="5">
        <v>2.739</v>
      </c>
      <c r="P49" s="6">
        <f t="shared" si="9"/>
        <v>52.67307692307692</v>
      </c>
      <c r="Q49" s="23">
        <v>0.5</v>
      </c>
      <c r="R49" s="5">
        <v>0</v>
      </c>
      <c r="S49" s="6">
        <f t="shared" si="10"/>
        <v>0</v>
      </c>
      <c r="T49" s="23">
        <v>0.4</v>
      </c>
      <c r="U49" s="5"/>
      <c r="V49" s="6">
        <f t="shared" si="11"/>
        <v>0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>
        <v>32.895</v>
      </c>
      <c r="D50" s="6" t="e">
        <f t="shared" si="7"/>
        <v>#DIV/0!</v>
      </c>
      <c r="E50" s="23"/>
      <c r="F50" s="5">
        <v>0</v>
      </c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>
        <v>32.895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12.72</v>
      </c>
      <c r="C51" s="5">
        <v>2.483</v>
      </c>
      <c r="D51" s="6">
        <f t="shared" si="7"/>
        <v>19.520440251572328</v>
      </c>
      <c r="E51" s="23">
        <v>0.05</v>
      </c>
      <c r="F51" s="5">
        <v>0.002</v>
      </c>
      <c r="G51" s="6">
        <f t="shared" si="8"/>
        <v>4</v>
      </c>
      <c r="H51" s="23"/>
      <c r="I51" s="5"/>
      <c r="J51" s="5"/>
      <c r="K51" s="23">
        <v>0.18</v>
      </c>
      <c r="L51" s="5">
        <v>0</v>
      </c>
      <c r="M51" s="6">
        <f>L51/K51*100</f>
        <v>0</v>
      </c>
      <c r="N51" s="23">
        <v>11.33</v>
      </c>
      <c r="O51" s="5">
        <v>2.363</v>
      </c>
      <c r="P51" s="6">
        <f t="shared" si="9"/>
        <v>20.85613415710503</v>
      </c>
      <c r="Q51" s="23">
        <v>0.4</v>
      </c>
      <c r="R51" s="5">
        <v>0.005</v>
      </c>
      <c r="S51" s="6">
        <f t="shared" si="10"/>
        <v>1.25</v>
      </c>
      <c r="T51" s="23">
        <v>0.52</v>
      </c>
      <c r="U51" s="5">
        <v>0.007</v>
      </c>
      <c r="V51" s="6">
        <f t="shared" si="11"/>
        <v>1.346153846153846</v>
      </c>
      <c r="W51" s="14">
        <f t="shared" si="6"/>
        <v>0.10600000000000032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0.165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0.135</v>
      </c>
      <c r="S56" s="6" t="e">
        <f>R56/Q56*100</f>
        <v>#DIV/0!</v>
      </c>
      <c r="T56" s="23">
        <f>T57+T58</f>
        <v>0</v>
      </c>
      <c r="U56" s="5">
        <f>U57+U58</f>
        <v>0.028999999999999998</v>
      </c>
      <c r="V56" s="6" t="e">
        <f>U56/T56*100</f>
        <v>#DIV/0!</v>
      </c>
      <c r="W56" s="14">
        <f t="shared" si="6"/>
        <v>0.0010000000000000009</v>
      </c>
      <c r="X56" s="7"/>
      <c r="Y56" s="7"/>
    </row>
    <row r="57" spans="1:25" ht="12.75">
      <c r="A57" s="13" t="s">
        <v>20</v>
      </c>
      <c r="B57" s="23">
        <v>0</v>
      </c>
      <c r="C57" s="5">
        <v>0.042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0.035</v>
      </c>
      <c r="S57" s="6" t="e">
        <f>R57/Q57*100</f>
        <v>#DIV/0!</v>
      </c>
      <c r="T57" s="23"/>
      <c r="U57" s="5">
        <v>0.007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0.123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0.1</v>
      </c>
      <c r="S58" s="6" t="e">
        <f>R58/Q58*100</f>
        <v>#DIV/0!</v>
      </c>
      <c r="T58" s="23"/>
      <c r="U58" s="5">
        <v>0.022</v>
      </c>
      <c r="V58" s="6" t="e">
        <f>U58/T58*100</f>
        <v>#DIV/0!</v>
      </c>
      <c r="W58" s="14">
        <f t="shared" si="6"/>
        <v>0.000999999999999994</v>
      </c>
      <c r="X58" s="7"/>
      <c r="Y58" s="7"/>
    </row>
    <row r="59" spans="1:24" ht="12.75">
      <c r="A59" s="20" t="s">
        <v>28</v>
      </c>
      <c r="B59" s="24"/>
      <c r="C59" s="17">
        <v>1.706</v>
      </c>
      <c r="D59" s="17"/>
      <c r="E59" s="24"/>
      <c r="F59" s="17">
        <v>0.022</v>
      </c>
      <c r="G59" s="17"/>
      <c r="H59" s="24"/>
      <c r="I59" s="17"/>
      <c r="J59" s="17"/>
      <c r="K59" s="24"/>
      <c r="L59" s="17"/>
      <c r="M59" s="17"/>
      <c r="N59" s="24"/>
      <c r="O59" s="5">
        <v>1.616</v>
      </c>
      <c r="P59" s="17"/>
      <c r="Q59" s="24"/>
      <c r="R59" s="5">
        <v>0.066</v>
      </c>
      <c r="S59" s="17"/>
      <c r="T59" s="24"/>
      <c r="U59" s="17">
        <v>0</v>
      </c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S59" sqref="S59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67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6.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14.25" customHeight="1"/>
    <row r="5" spans="1:22" ht="9.75" customHeight="1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5.75" customHeight="1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64.22999999999999</v>
      </c>
      <c r="C9" s="19">
        <f>C11+C13+C14+C30</f>
        <v>52.775999999999996</v>
      </c>
      <c r="D9" s="6">
        <f>C9/B9*100</f>
        <v>82.16721158337226</v>
      </c>
      <c r="E9" s="23">
        <f>E11+E13+E14+E30</f>
        <v>4.709999999999999</v>
      </c>
      <c r="F9" s="5">
        <f>F11+F13+F14+F30</f>
        <v>3.7979999999999996</v>
      </c>
      <c r="G9" s="6">
        <f>F9/E9*100</f>
        <v>80.63694267515925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47.489999999999995</v>
      </c>
      <c r="O9" s="5">
        <f>O11+O13+O14+O30</f>
        <v>40.276</v>
      </c>
      <c r="P9" s="6">
        <f>O9/N9*100</f>
        <v>84.80943356496105</v>
      </c>
      <c r="Q9" s="23">
        <f>Q11+Q13+Q14+Q30</f>
        <v>5.529999999999999</v>
      </c>
      <c r="R9" s="5">
        <f>R11+R13+R14+R30</f>
        <v>3.5720000000000005</v>
      </c>
      <c r="S9" s="6">
        <f>R9/Q9*100</f>
        <v>64.59312839059676</v>
      </c>
      <c r="T9" s="23">
        <f>T11+T13+T14</f>
        <v>3.2500000000000004</v>
      </c>
      <c r="U9" s="5">
        <f>U11+U13+U14+U30</f>
        <v>2.605</v>
      </c>
      <c r="V9" s="6">
        <f>U9/T9*100</f>
        <v>80.15384615384615</v>
      </c>
      <c r="W9" s="14">
        <f aca="true" t="shared" si="0" ref="W9:W37">C9-F9-L9-O9-R9-U9</f>
        <v>2.52499999999999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40.23</v>
      </c>
      <c r="C11" s="5">
        <f>C17+C21+C22+C23+C24+C27</f>
        <v>40.747</v>
      </c>
      <c r="D11" s="6">
        <f>C11/B11*100</f>
        <v>101.28511061396968</v>
      </c>
      <c r="E11" s="23">
        <f>E17+E21+E22+E23+E24+E27</f>
        <v>1.17</v>
      </c>
      <c r="F11" s="5">
        <f>F17+F21+F22+F23+F24+F27</f>
        <v>1.9729999999999999</v>
      </c>
      <c r="G11" s="6">
        <f>F11/E11*100</f>
        <v>168.63247863247864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35.959999999999994</v>
      </c>
      <c r="O11" s="5">
        <f>O17+O21+O22+O23+O24+O27</f>
        <v>34.885000000000005</v>
      </c>
      <c r="P11" s="6">
        <f>O11/N11*100</f>
        <v>97.0105672969967</v>
      </c>
      <c r="Q11" s="23">
        <f>Q17+Q21+Q22+Q23+Q24+Q27</f>
        <v>1.65</v>
      </c>
      <c r="R11" s="5">
        <f>R17+R21+R22+R23+R24+R27</f>
        <v>1.9380000000000002</v>
      </c>
      <c r="S11" s="6">
        <f>R11/Q11*100</f>
        <v>117.45454545454548</v>
      </c>
      <c r="T11" s="23">
        <f>T17+T21+T22+T23+T24+T27</f>
        <v>1.1800000000000002</v>
      </c>
      <c r="U11" s="5">
        <f>U17+U21+U22+U23+U24+U27</f>
        <v>1.395</v>
      </c>
      <c r="V11" s="6">
        <f>U11/T11*100</f>
        <v>118.22033898305084</v>
      </c>
      <c r="W11" s="14">
        <f t="shared" si="0"/>
        <v>0.5559999999999956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13.57</v>
      </c>
      <c r="C13" s="5">
        <v>7.135</v>
      </c>
      <c r="D13" s="6">
        <f>C13/B13*100</f>
        <v>52.579218865143694</v>
      </c>
      <c r="E13" s="23">
        <v>1.89</v>
      </c>
      <c r="F13" s="5">
        <v>0.651</v>
      </c>
      <c r="G13" s="6">
        <f>F13/E13*100</f>
        <v>34.44444444444445</v>
      </c>
      <c r="H13" s="23"/>
      <c r="I13" s="5"/>
      <c r="J13" s="5"/>
      <c r="K13" s="23"/>
      <c r="L13" s="5"/>
      <c r="M13" s="6" t="e">
        <f>L13/K13*100</f>
        <v>#DIV/0!</v>
      </c>
      <c r="N13" s="23">
        <v>6.26</v>
      </c>
      <c r="O13" s="5">
        <v>4.381</v>
      </c>
      <c r="P13" s="6">
        <f>O13/N13*100</f>
        <v>69.98402555910543</v>
      </c>
      <c r="Q13" s="23">
        <v>2.55</v>
      </c>
      <c r="R13" s="5">
        <v>0.342</v>
      </c>
      <c r="S13" s="6">
        <f>R13/Q13*100</f>
        <v>13.411764705882353</v>
      </c>
      <c r="T13" s="23">
        <v>1.14</v>
      </c>
      <c r="U13" s="5">
        <v>0.77</v>
      </c>
      <c r="V13" s="6">
        <f>U13/T13*100</f>
        <v>67.54385964912282</v>
      </c>
      <c r="W13" s="14">
        <f t="shared" si="0"/>
        <v>0.9909999999999997</v>
      </c>
      <c r="X13" s="7"/>
      <c r="Y13" s="7"/>
    </row>
    <row r="14" spans="1:25" ht="12.75">
      <c r="A14" s="10" t="s">
        <v>17</v>
      </c>
      <c r="B14" s="23">
        <v>10.43</v>
      </c>
      <c r="C14" s="5">
        <v>4.827</v>
      </c>
      <c r="D14" s="6">
        <f>C14/B14*100</f>
        <v>46.27996164908917</v>
      </c>
      <c r="E14" s="23">
        <v>1.65</v>
      </c>
      <c r="F14" s="5">
        <v>1.145</v>
      </c>
      <c r="G14" s="6">
        <f>F14/E14*100</f>
        <v>69.39393939393939</v>
      </c>
      <c r="H14" s="23"/>
      <c r="I14" s="5"/>
      <c r="J14" s="5"/>
      <c r="K14" s="23"/>
      <c r="L14" s="5"/>
      <c r="M14" s="6" t="e">
        <f>L14/K14*100</f>
        <v>#DIV/0!</v>
      </c>
      <c r="N14" s="23">
        <v>5.27</v>
      </c>
      <c r="O14" s="5">
        <v>1.004</v>
      </c>
      <c r="P14" s="6">
        <f>O14/N14*100</f>
        <v>19.05123339658444</v>
      </c>
      <c r="Q14" s="23">
        <v>1.33</v>
      </c>
      <c r="R14" s="5">
        <v>1.28</v>
      </c>
      <c r="S14" s="6">
        <f>R14/Q14*100</f>
        <v>96.2406015037594</v>
      </c>
      <c r="T14" s="23">
        <v>0.93</v>
      </c>
      <c r="U14" s="5">
        <v>0.43</v>
      </c>
      <c r="V14" s="6">
        <f>U14/T14*100</f>
        <v>46.236559139784944</v>
      </c>
      <c r="W14" s="14">
        <f t="shared" si="0"/>
        <v>0.968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28.189999999999998</v>
      </c>
      <c r="C17" s="5">
        <f>C18+C19+C20</f>
        <v>30.078</v>
      </c>
      <c r="D17" s="6">
        <f aca="true" t="shared" si="1" ref="D17:D29">C17/B17*100</f>
        <v>106.69741042923022</v>
      </c>
      <c r="E17" s="23">
        <f>E18+E19+E20</f>
        <v>1.15</v>
      </c>
      <c r="F17" s="5">
        <f>F18+F19+F20</f>
        <v>1.557</v>
      </c>
      <c r="G17" s="6">
        <f aca="true" t="shared" si="2" ref="G17:G22">F17/E17*100</f>
        <v>135.3913043478261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26.519999999999996</v>
      </c>
      <c r="O17" s="5">
        <f>O18+O19+O20</f>
        <v>28.497</v>
      </c>
      <c r="P17" s="6">
        <f aca="true" t="shared" si="3" ref="P17:P23">O17/N17*100</f>
        <v>107.45475113122174</v>
      </c>
      <c r="Q17" s="23">
        <f>Q18+Q19+Q20</f>
        <v>0.15</v>
      </c>
      <c r="R17" s="5">
        <f>R18+R19+R20</f>
        <v>0</v>
      </c>
      <c r="S17" s="6">
        <f aca="true" t="shared" si="4" ref="S17:S22">R17/Q17*100</f>
        <v>0</v>
      </c>
      <c r="T17" s="23">
        <f>T18+T19+T20</f>
        <v>0.1</v>
      </c>
      <c r="U17" s="5">
        <f>U18+U19+U20</f>
        <v>0.024</v>
      </c>
      <c r="V17" s="6">
        <f aca="true" t="shared" si="5" ref="V17:V22">U17/T17*100</f>
        <v>24</v>
      </c>
      <c r="W17" s="14">
        <f t="shared" si="0"/>
        <v>9.08995101411847E-16</v>
      </c>
      <c r="X17" s="7"/>
      <c r="Y17" s="7"/>
    </row>
    <row r="18" spans="1:25" ht="12.75">
      <c r="A18" s="13" t="s">
        <v>20</v>
      </c>
      <c r="B18" s="23">
        <v>8.1</v>
      </c>
      <c r="C18" s="5">
        <v>11.456</v>
      </c>
      <c r="D18" s="6">
        <f t="shared" si="1"/>
        <v>141.4320987654321</v>
      </c>
      <c r="E18" s="23">
        <v>0.14</v>
      </c>
      <c r="F18" s="5">
        <v>0.112</v>
      </c>
      <c r="G18" s="6">
        <f t="shared" si="2"/>
        <v>80</v>
      </c>
      <c r="H18" s="23"/>
      <c r="I18" s="5"/>
      <c r="J18" s="5"/>
      <c r="K18" s="23"/>
      <c r="L18" s="5"/>
      <c r="M18" s="6" t="e">
        <f>L18/K18*100</f>
        <v>#DIV/0!</v>
      </c>
      <c r="N18" s="23">
        <v>7.96</v>
      </c>
      <c r="O18" s="5">
        <v>11.34</v>
      </c>
      <c r="P18" s="6">
        <f t="shared" si="3"/>
        <v>142.46231155778895</v>
      </c>
      <c r="Q18" s="23"/>
      <c r="R18" s="5">
        <v>0</v>
      </c>
      <c r="S18" s="6" t="e">
        <f t="shared" si="4"/>
        <v>#DIV/0!</v>
      </c>
      <c r="T18" s="23"/>
      <c r="U18" s="5">
        <v>0.004</v>
      </c>
      <c r="V18" s="6" t="e">
        <f t="shared" si="5"/>
        <v>#DIV/0!</v>
      </c>
      <c r="W18" s="14">
        <f t="shared" si="0"/>
        <v>-4.40619762898109E-16</v>
      </c>
      <c r="X18" s="7"/>
      <c r="Y18" s="7"/>
    </row>
    <row r="19" spans="1:25" ht="12.75">
      <c r="A19" s="13" t="s">
        <v>21</v>
      </c>
      <c r="B19" s="23">
        <v>9.77</v>
      </c>
      <c r="C19" s="5">
        <v>12.096</v>
      </c>
      <c r="D19" s="6">
        <f t="shared" si="1"/>
        <v>123.80757420675539</v>
      </c>
      <c r="E19" s="23">
        <v>0.14</v>
      </c>
      <c r="F19" s="5">
        <v>0.104</v>
      </c>
      <c r="G19" s="6">
        <f t="shared" si="2"/>
        <v>74.28571428571428</v>
      </c>
      <c r="H19" s="23"/>
      <c r="I19" s="5"/>
      <c r="J19" s="5"/>
      <c r="K19" s="23"/>
      <c r="L19" s="5"/>
      <c r="M19" s="6" t="e">
        <f>L19/K19*100</f>
        <v>#DIV/0!</v>
      </c>
      <c r="N19" s="23">
        <v>9.28</v>
      </c>
      <c r="O19" s="5">
        <v>11.984</v>
      </c>
      <c r="P19" s="6">
        <f t="shared" si="3"/>
        <v>129.13793103448276</v>
      </c>
      <c r="Q19" s="23">
        <v>0.15</v>
      </c>
      <c r="R19" s="5">
        <v>0</v>
      </c>
      <c r="S19" s="6">
        <f t="shared" si="4"/>
        <v>0</v>
      </c>
      <c r="T19" s="23">
        <v>0.1</v>
      </c>
      <c r="U19" s="5">
        <v>0.008</v>
      </c>
      <c r="V19" s="6">
        <f t="shared" si="5"/>
        <v>8</v>
      </c>
      <c r="W19" s="14">
        <f t="shared" si="0"/>
        <v>8.951173136040325E-16</v>
      </c>
      <c r="X19" s="7"/>
      <c r="Y19" s="7"/>
    </row>
    <row r="20" spans="1:25" ht="12.75">
      <c r="A20" s="13" t="s">
        <v>22</v>
      </c>
      <c r="B20" s="23">
        <v>10.32</v>
      </c>
      <c r="C20" s="5">
        <v>6.526</v>
      </c>
      <c r="D20" s="6">
        <f t="shared" si="1"/>
        <v>63.23643410852713</v>
      </c>
      <c r="E20" s="23">
        <v>0.87</v>
      </c>
      <c r="F20" s="5">
        <v>1.341</v>
      </c>
      <c r="G20" s="6">
        <f t="shared" si="2"/>
        <v>154.13793103448276</v>
      </c>
      <c r="H20" s="23"/>
      <c r="I20" s="5"/>
      <c r="J20" s="5"/>
      <c r="K20" s="23"/>
      <c r="L20" s="5"/>
      <c r="M20" s="6" t="e">
        <f>L20/K20*100</f>
        <v>#DIV/0!</v>
      </c>
      <c r="N20" s="23">
        <v>9.28</v>
      </c>
      <c r="O20" s="5">
        <v>5.173</v>
      </c>
      <c r="P20" s="6">
        <f t="shared" si="3"/>
        <v>55.743534482758626</v>
      </c>
      <c r="Q20" s="23"/>
      <c r="R20" s="5">
        <v>0</v>
      </c>
      <c r="S20" s="6" t="e">
        <f t="shared" si="4"/>
        <v>#DIV/0!</v>
      </c>
      <c r="T20" s="23"/>
      <c r="U20" s="5">
        <v>0.012</v>
      </c>
      <c r="V20" s="6" t="e">
        <f t="shared" si="5"/>
        <v>#DIV/0!</v>
      </c>
      <c r="W20" s="14">
        <f t="shared" si="0"/>
        <v>-4.3368086899420177E-16</v>
      </c>
      <c r="X20" s="7"/>
      <c r="Y20" s="7"/>
    </row>
    <row r="21" spans="1:25" ht="12.75">
      <c r="A21" s="35" t="s">
        <v>33</v>
      </c>
      <c r="B21" s="23">
        <v>5.86</v>
      </c>
      <c r="C21" s="5">
        <v>3.548</v>
      </c>
      <c r="D21" s="6">
        <f t="shared" si="1"/>
        <v>60.546075085324226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5.86</v>
      </c>
      <c r="O21" s="5">
        <v>3.548</v>
      </c>
      <c r="P21" s="6">
        <f t="shared" si="3"/>
        <v>60.546075085324226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3.58</v>
      </c>
      <c r="C22" s="5">
        <v>3.85</v>
      </c>
      <c r="D22" s="6">
        <f t="shared" si="1"/>
        <v>107.54189944134079</v>
      </c>
      <c r="E22" s="23">
        <v>0</v>
      </c>
      <c r="F22" s="5">
        <v>0.383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3.58</v>
      </c>
      <c r="O22" s="5">
        <v>2.84</v>
      </c>
      <c r="P22" s="6">
        <f t="shared" si="3"/>
        <v>79.32960893854748</v>
      </c>
      <c r="Q22" s="23"/>
      <c r="R22" s="5">
        <v>0.387</v>
      </c>
      <c r="S22" s="6" t="e">
        <f t="shared" si="4"/>
        <v>#DIV/0!</v>
      </c>
      <c r="T22" s="23"/>
      <c r="U22" s="5">
        <v>0.068</v>
      </c>
      <c r="V22" s="6" t="e">
        <f t="shared" si="5"/>
        <v>#DIV/0!</v>
      </c>
      <c r="W22" s="14">
        <f t="shared" si="0"/>
        <v>0.1720000000000002</v>
      </c>
      <c r="X22" s="7"/>
      <c r="Y22" s="7"/>
    </row>
    <row r="23" spans="1:25" ht="12.75">
      <c r="A23" s="13" t="s">
        <v>25</v>
      </c>
      <c r="B23" s="23"/>
      <c r="C23" s="5">
        <v>0</v>
      </c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>
        <v>0</v>
      </c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0.02</v>
      </c>
      <c r="C24" s="5">
        <f>C25+C26</f>
        <v>0.033</v>
      </c>
      <c r="D24" s="6">
        <f t="shared" si="1"/>
        <v>165</v>
      </c>
      <c r="E24" s="23">
        <f>E25+E26</f>
        <v>0.02</v>
      </c>
      <c r="F24" s="5">
        <f>F25+F26</f>
        <v>0.033</v>
      </c>
      <c r="G24" s="6">
        <f>F24/E24*100</f>
        <v>165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0.018</v>
      </c>
      <c r="D25" s="6" t="e">
        <f t="shared" si="1"/>
        <v>#DIV/0!</v>
      </c>
      <c r="E25" s="23">
        <v>0</v>
      </c>
      <c r="F25" s="5">
        <v>0.018</v>
      </c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0.02</v>
      </c>
      <c r="C26" s="5">
        <v>0.015</v>
      </c>
      <c r="D26" s="6">
        <f t="shared" si="1"/>
        <v>75</v>
      </c>
      <c r="E26" s="23">
        <v>0.02</v>
      </c>
      <c r="F26" s="5">
        <v>0.015</v>
      </c>
      <c r="G26" s="6">
        <f>F26/E26*100</f>
        <v>75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2.58</v>
      </c>
      <c r="C27" s="5">
        <f>C28+C29</f>
        <v>3.238</v>
      </c>
      <c r="D27" s="6">
        <f t="shared" si="1"/>
        <v>125.50387596899225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1.5</v>
      </c>
      <c r="R27" s="5">
        <f>R28+R29</f>
        <v>1.5510000000000002</v>
      </c>
      <c r="S27" s="6">
        <f>R27/Q27*100</f>
        <v>103.4</v>
      </c>
      <c r="T27" s="23">
        <f>T28+T29</f>
        <v>1.08</v>
      </c>
      <c r="U27" s="5">
        <f>U28+U29</f>
        <v>1.303</v>
      </c>
      <c r="V27" s="6">
        <f>U27/T27*100</f>
        <v>120.64814814814812</v>
      </c>
      <c r="W27" s="14">
        <f t="shared" si="0"/>
        <v>0.3839999999999999</v>
      </c>
      <c r="X27" s="7"/>
      <c r="Y27" s="7"/>
    </row>
    <row r="28" spans="1:25" ht="12.75">
      <c r="A28" s="13" t="s">
        <v>20</v>
      </c>
      <c r="B28" s="23">
        <v>1.18</v>
      </c>
      <c r="C28" s="5">
        <v>1.967</v>
      </c>
      <c r="D28" s="6">
        <f t="shared" si="1"/>
        <v>166.6949152542373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0.75</v>
      </c>
      <c r="R28" s="5">
        <v>0.811</v>
      </c>
      <c r="S28" s="6">
        <f>R28/Q28*100</f>
        <v>108.13333333333335</v>
      </c>
      <c r="T28" s="23">
        <v>0.43</v>
      </c>
      <c r="U28" s="5">
        <v>0.772</v>
      </c>
      <c r="V28" s="6">
        <f>U28/T28*100</f>
        <v>179.53488372093025</v>
      </c>
      <c r="W28" s="14">
        <f t="shared" si="0"/>
        <v>0.3840000000000001</v>
      </c>
      <c r="X28" s="7"/>
      <c r="Y28" s="7"/>
    </row>
    <row r="29" spans="1:25" ht="12.75">
      <c r="A29" s="13" t="s">
        <v>21</v>
      </c>
      <c r="B29" s="23">
        <v>1.4</v>
      </c>
      <c r="C29" s="5">
        <v>1.271</v>
      </c>
      <c r="D29" s="6">
        <f t="shared" si="1"/>
        <v>90.78571428571428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0.75</v>
      </c>
      <c r="R29" s="5">
        <v>0.74</v>
      </c>
      <c r="S29" s="6">
        <f>R29/Q29*100</f>
        <v>98.66666666666667</v>
      </c>
      <c r="T29" s="23">
        <v>0.65</v>
      </c>
      <c r="U29" s="5">
        <v>0.531</v>
      </c>
      <c r="V29" s="6">
        <f>U29/T29*100</f>
        <v>81.6923076923077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0.067</v>
      </c>
      <c r="D30" s="17"/>
      <c r="E30" s="24"/>
      <c r="F30" s="17">
        <v>0.029</v>
      </c>
      <c r="G30" s="17"/>
      <c r="H30" s="24"/>
      <c r="I30" s="17"/>
      <c r="J30" s="17"/>
      <c r="K30" s="24"/>
      <c r="L30" s="17"/>
      <c r="M30" s="17"/>
      <c r="N30" s="24"/>
      <c r="O30" s="5">
        <v>0.006</v>
      </c>
      <c r="P30" s="17"/>
      <c r="Q30" s="24"/>
      <c r="R30" s="5">
        <v>0.012</v>
      </c>
      <c r="S30" s="17"/>
      <c r="T30" s="24"/>
      <c r="U30" s="17">
        <v>0.01</v>
      </c>
      <c r="V30" s="17"/>
      <c r="W30" s="14">
        <f t="shared" si="0"/>
        <v>0.010000000000000007</v>
      </c>
      <c r="X30" s="7"/>
      <c r="Y30" s="7"/>
    </row>
    <row r="31" spans="1:23" ht="12.75" customHeight="1">
      <c r="A31" s="38" t="s">
        <v>66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50</v>
      </c>
      <c r="C38" s="5">
        <f>C40+C42+C43+C59</f>
        <v>59.16</v>
      </c>
      <c r="D38" s="6">
        <f>C38/B38*100</f>
        <v>118.32000000000001</v>
      </c>
      <c r="E38" s="23">
        <f>E40+E42+E43+E59</f>
        <v>0.3</v>
      </c>
      <c r="F38" s="5">
        <f>F40+F42+F43+F59</f>
        <v>0.5970000000000001</v>
      </c>
      <c r="G38" s="6">
        <f>F38/E38*100</f>
        <v>199.00000000000006</v>
      </c>
      <c r="H38" s="5"/>
      <c r="I38" s="5"/>
      <c r="J38" s="5"/>
      <c r="K38" s="23">
        <f>K40+K42+K43+K59</f>
        <v>0</v>
      </c>
      <c r="L38" s="5">
        <f>L40+L42+L43+L59</f>
        <v>0.045</v>
      </c>
      <c r="M38" s="6" t="e">
        <f>L38/K38*100</f>
        <v>#DIV/0!</v>
      </c>
      <c r="N38" s="23">
        <f>N40+N42+N43+N59</f>
        <v>48</v>
      </c>
      <c r="O38" s="5">
        <f>O40+O42+O43+O59</f>
        <v>56.903999999999996</v>
      </c>
      <c r="P38" s="6">
        <f>O38/N38*100</f>
        <v>118.55</v>
      </c>
      <c r="Q38" s="23">
        <f>Q40+Q42+Q43+Q59</f>
        <v>1.03</v>
      </c>
      <c r="R38" s="5">
        <f>R40+R42+R43+R59</f>
        <v>1.1540000000000001</v>
      </c>
      <c r="S38" s="6">
        <f>R38/Q38*100</f>
        <v>112.03883495145632</v>
      </c>
      <c r="T38" s="23">
        <f>T40+T42+T43</f>
        <v>0.32</v>
      </c>
      <c r="U38" s="5">
        <f>U40+U42+U43+U59</f>
        <v>0.10800000000000001</v>
      </c>
      <c r="V38" s="6">
        <f>U38/T38*100</f>
        <v>33.75</v>
      </c>
      <c r="W38" s="14">
        <f>C38-F38-L38-O38-R38-U38</f>
        <v>0.3519999999999971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5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30.5</v>
      </c>
      <c r="C40" s="5">
        <f>C46+C50+C51+C52+C53+C56</f>
        <v>35.049</v>
      </c>
      <c r="D40" s="6">
        <f>C40/B40*100</f>
        <v>114.91475409836065</v>
      </c>
      <c r="E40" s="23">
        <f>E46+E50+E51+E52+E53+E56</f>
        <v>0</v>
      </c>
      <c r="F40" s="5">
        <f>F46+F50+F51+F52+F53+F56</f>
        <v>0.025</v>
      </c>
      <c r="G40" s="6" t="e">
        <f>F40/E40*100</f>
        <v>#DIV/0!</v>
      </c>
      <c r="H40" s="5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30.5</v>
      </c>
      <c r="O40" s="5">
        <f>O46+O50+O51+O52+O53+O56</f>
        <v>34.9</v>
      </c>
      <c r="P40" s="6">
        <f>O40/N40*100</f>
        <v>114.42622950819671</v>
      </c>
      <c r="Q40" s="23">
        <f>Q46+Q50+Q51+Q52+Q53+Q56</f>
        <v>0</v>
      </c>
      <c r="R40" s="5">
        <f>R46+R50+R51+R52+R53+R56</f>
        <v>0.10200000000000001</v>
      </c>
      <c r="S40" s="6" t="e">
        <f>R40/Q40*100</f>
        <v>#DIV/0!</v>
      </c>
      <c r="T40" s="23">
        <f>T46+T50+T51+T52+T53+T56</f>
        <v>0</v>
      </c>
      <c r="U40" s="5">
        <f>U46+U50+U51+U52+U53+U56</f>
        <v>0.003</v>
      </c>
      <c r="V40" s="6" t="e">
        <f>U40/T40*100</f>
        <v>#DIV/0!</v>
      </c>
      <c r="W40" s="14">
        <f t="shared" si="6"/>
        <v>0.019000000000002324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5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12.1</v>
      </c>
      <c r="C42" s="5">
        <v>17.474</v>
      </c>
      <c r="D42" s="6">
        <f>C42/B42*100</f>
        <v>144.41322314049586</v>
      </c>
      <c r="E42" s="23">
        <v>0</v>
      </c>
      <c r="F42" s="5">
        <v>0.024</v>
      </c>
      <c r="G42" s="6" t="e">
        <f>F42/E42*100</f>
        <v>#DIV/0!</v>
      </c>
      <c r="H42" s="5"/>
      <c r="I42" s="5"/>
      <c r="J42" s="5"/>
      <c r="K42" s="23"/>
      <c r="L42" s="5"/>
      <c r="M42" s="6" t="e">
        <f>L42/K42*100</f>
        <v>#DIV/0!</v>
      </c>
      <c r="N42" s="23">
        <v>12</v>
      </c>
      <c r="O42" s="5">
        <v>17.337</v>
      </c>
      <c r="P42" s="6">
        <f>O42/N42*100</f>
        <v>144.475</v>
      </c>
      <c r="Q42" s="23">
        <v>0.03</v>
      </c>
      <c r="R42" s="5">
        <v>0.034</v>
      </c>
      <c r="S42" s="6">
        <f>R42/Q42*100</f>
        <v>113.33333333333336</v>
      </c>
      <c r="T42" s="23">
        <v>0.02</v>
      </c>
      <c r="U42" s="5">
        <v>0.004</v>
      </c>
      <c r="V42" s="6">
        <f>U42/T42*100</f>
        <v>20</v>
      </c>
      <c r="W42" s="14">
        <f t="shared" si="6"/>
        <v>0.07499999999999954</v>
      </c>
      <c r="X42" s="7"/>
      <c r="Y42" s="7"/>
    </row>
    <row r="43" spans="1:25" ht="12.75">
      <c r="A43" s="10" t="s">
        <v>17</v>
      </c>
      <c r="B43" s="23">
        <v>7.4</v>
      </c>
      <c r="C43" s="5">
        <v>6.573</v>
      </c>
      <c r="D43" s="6">
        <f>C43/B43*100</f>
        <v>88.82432432432432</v>
      </c>
      <c r="E43" s="23">
        <v>0.3</v>
      </c>
      <c r="F43" s="5">
        <v>0.546</v>
      </c>
      <c r="G43" s="6">
        <f>F43/E43*100</f>
        <v>182.00000000000003</v>
      </c>
      <c r="H43" s="5"/>
      <c r="I43" s="5"/>
      <c r="J43" s="5"/>
      <c r="K43" s="23">
        <v>0</v>
      </c>
      <c r="L43" s="5">
        <v>0.045</v>
      </c>
      <c r="M43" s="6" t="e">
        <f>L43/K43*100</f>
        <v>#DIV/0!</v>
      </c>
      <c r="N43" s="23">
        <v>5.5</v>
      </c>
      <c r="O43" s="5">
        <v>4.616</v>
      </c>
      <c r="P43" s="6">
        <f>O43/N43*100</f>
        <v>83.92727272727272</v>
      </c>
      <c r="Q43" s="23">
        <v>1</v>
      </c>
      <c r="R43" s="5">
        <v>1.012</v>
      </c>
      <c r="S43" s="6">
        <f>R43/Q43*100</f>
        <v>101.2</v>
      </c>
      <c r="T43" s="23">
        <v>0.3</v>
      </c>
      <c r="U43" s="5">
        <v>0.101</v>
      </c>
      <c r="V43" s="6">
        <f>U43/T43*100</f>
        <v>33.66666666666667</v>
      </c>
      <c r="W43" s="14">
        <f t="shared" si="6"/>
        <v>0.25300000000000056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5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5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14</v>
      </c>
      <c r="C46" s="5">
        <f>C47+C48+C49</f>
        <v>11.061</v>
      </c>
      <c r="D46" s="6">
        <f aca="true" t="shared" si="7" ref="D46:D58">C46/B46*100</f>
        <v>79.00714285714285</v>
      </c>
      <c r="E46" s="23">
        <f>E47+E48+E49</f>
        <v>0</v>
      </c>
      <c r="F46" s="5">
        <f>F47+F48+F49</f>
        <v>0.025</v>
      </c>
      <c r="G46" s="6" t="e">
        <f aca="true" t="shared" si="8" ref="G46:G51">F46/E46*100</f>
        <v>#DIV/0!</v>
      </c>
      <c r="H46" s="5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14</v>
      </c>
      <c r="O46" s="5">
        <f>O47+O48+O49</f>
        <v>11.036</v>
      </c>
      <c r="P46" s="6">
        <f aca="true" t="shared" si="9" ref="P46:P52">O46/N46*100</f>
        <v>78.82857142857142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4</v>
      </c>
      <c r="C47" s="5">
        <v>0.942</v>
      </c>
      <c r="D47" s="6">
        <f t="shared" si="7"/>
        <v>23.549999999999997</v>
      </c>
      <c r="E47" s="23"/>
      <c r="F47" s="5"/>
      <c r="G47" s="6" t="e">
        <f t="shared" si="8"/>
        <v>#DIV/0!</v>
      </c>
      <c r="H47" s="5"/>
      <c r="I47" s="5"/>
      <c r="J47" s="5"/>
      <c r="K47" s="23"/>
      <c r="L47" s="5"/>
      <c r="M47" s="6" t="e">
        <f>L47/K47*100</f>
        <v>#DIV/0!</v>
      </c>
      <c r="N47" s="23">
        <v>4</v>
      </c>
      <c r="O47" s="5">
        <v>0.942</v>
      </c>
      <c r="P47" s="6">
        <f t="shared" si="9"/>
        <v>23.549999999999997</v>
      </c>
      <c r="Q47" s="23"/>
      <c r="R47" s="5">
        <v>0</v>
      </c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8</v>
      </c>
      <c r="C48" s="5">
        <v>7.087</v>
      </c>
      <c r="D48" s="6">
        <f t="shared" si="7"/>
        <v>88.58749999999999</v>
      </c>
      <c r="E48" s="23"/>
      <c r="F48" s="5"/>
      <c r="G48" s="6" t="e">
        <f t="shared" si="8"/>
        <v>#DIV/0!</v>
      </c>
      <c r="H48" s="5"/>
      <c r="I48" s="5"/>
      <c r="J48" s="5"/>
      <c r="K48" s="23"/>
      <c r="L48" s="5"/>
      <c r="M48" s="6" t="e">
        <f>L48/K48*100</f>
        <v>#DIV/0!</v>
      </c>
      <c r="N48" s="23">
        <v>8</v>
      </c>
      <c r="O48" s="5">
        <v>7.087</v>
      </c>
      <c r="P48" s="6">
        <f t="shared" si="9"/>
        <v>88.58749999999999</v>
      </c>
      <c r="Q48" s="23"/>
      <c r="R48" s="5"/>
      <c r="S48" s="6" t="e">
        <f t="shared" si="10"/>
        <v>#DIV/0!</v>
      </c>
      <c r="T48" s="23">
        <v>0</v>
      </c>
      <c r="U48" s="5"/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2</v>
      </c>
      <c r="C49" s="5">
        <v>3.032</v>
      </c>
      <c r="D49" s="6">
        <f t="shared" si="7"/>
        <v>151.6</v>
      </c>
      <c r="E49" s="23">
        <v>0</v>
      </c>
      <c r="F49" s="5">
        <v>0.025</v>
      </c>
      <c r="G49" s="6" t="e">
        <f t="shared" si="8"/>
        <v>#DIV/0!</v>
      </c>
      <c r="H49" s="5"/>
      <c r="I49" s="5"/>
      <c r="J49" s="5"/>
      <c r="K49" s="23"/>
      <c r="L49" s="5"/>
      <c r="M49" s="6" t="e">
        <f>L49/K49*100</f>
        <v>#DIV/0!</v>
      </c>
      <c r="N49" s="23">
        <v>2</v>
      </c>
      <c r="O49" s="5">
        <v>3.007</v>
      </c>
      <c r="P49" s="6">
        <f t="shared" si="9"/>
        <v>150.35</v>
      </c>
      <c r="Q49" s="23">
        <v>0</v>
      </c>
      <c r="R49" s="5">
        <v>0</v>
      </c>
      <c r="S49" s="6" t="e">
        <f t="shared" si="10"/>
        <v>#DIV/0!</v>
      </c>
      <c r="T49" s="23">
        <v>0</v>
      </c>
      <c r="U49" s="5">
        <v>0</v>
      </c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>
        <v>20.998</v>
      </c>
      <c r="D50" s="6" t="e">
        <f t="shared" si="7"/>
        <v>#DIV/0!</v>
      </c>
      <c r="E50" s="23"/>
      <c r="F50" s="5"/>
      <c r="G50" s="6" t="e">
        <f t="shared" si="8"/>
        <v>#DIV/0!</v>
      </c>
      <c r="H50" s="5"/>
      <c r="I50" s="5"/>
      <c r="J50" s="5"/>
      <c r="K50" s="23"/>
      <c r="L50" s="5"/>
      <c r="M50" s="6"/>
      <c r="N50" s="23"/>
      <c r="O50" s="5">
        <v>20.998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16.5</v>
      </c>
      <c r="C51" s="5">
        <v>2.866</v>
      </c>
      <c r="D51" s="30">
        <f t="shared" si="7"/>
        <v>17.36969696969697</v>
      </c>
      <c r="E51" s="23">
        <v>0</v>
      </c>
      <c r="F51" s="5">
        <v>0</v>
      </c>
      <c r="G51" s="6" t="e">
        <f t="shared" si="8"/>
        <v>#DIV/0!</v>
      </c>
      <c r="H51" s="5"/>
      <c r="I51" s="5"/>
      <c r="J51" s="5"/>
      <c r="K51" s="23"/>
      <c r="L51" s="5"/>
      <c r="M51" s="6" t="e">
        <f>L51/K51*100</f>
        <v>#DIV/0!</v>
      </c>
      <c r="N51" s="23">
        <v>16.5</v>
      </c>
      <c r="O51" s="5">
        <v>2.866</v>
      </c>
      <c r="P51" s="6">
        <f t="shared" si="9"/>
        <v>17.36969696969697</v>
      </c>
      <c r="Q51" s="23">
        <v>0</v>
      </c>
      <c r="R51" s="5">
        <v>0</v>
      </c>
      <c r="S51" s="6" t="e">
        <f t="shared" si="10"/>
        <v>#DIV/0!</v>
      </c>
      <c r="T51" s="23">
        <v>0</v>
      </c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5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v>0</v>
      </c>
      <c r="F53" s="5">
        <f>F54+F55</f>
        <v>0</v>
      </c>
      <c r="G53" s="6" t="e">
        <f>F53/E53*100</f>
        <v>#DIV/0!</v>
      </c>
      <c r="H53" s="5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5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5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0.124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5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0.10200000000000001</v>
      </c>
      <c r="S56" s="6" t="e">
        <f>R56/Q56*100</f>
        <v>#DIV/0!</v>
      </c>
      <c r="T56" s="23">
        <f>T57+T58</f>
        <v>0</v>
      </c>
      <c r="U56" s="5">
        <f>U57+U58</f>
        <v>0.003</v>
      </c>
      <c r="V56" s="6" t="e">
        <f>U56/T56*100</f>
        <v>#DIV/0!</v>
      </c>
      <c r="W56" s="14">
        <f t="shared" si="6"/>
        <v>0.018999999999999993</v>
      </c>
      <c r="X56" s="7"/>
      <c r="Y56" s="7"/>
    </row>
    <row r="57" spans="1:25" ht="12.75">
      <c r="A57" s="13" t="s">
        <v>20</v>
      </c>
      <c r="B57" s="23">
        <v>0</v>
      </c>
      <c r="C57" s="5">
        <v>0.044</v>
      </c>
      <c r="D57" s="6" t="e">
        <f t="shared" si="7"/>
        <v>#DIV/0!</v>
      </c>
      <c r="E57" s="23"/>
      <c r="F57" s="5"/>
      <c r="G57" s="6"/>
      <c r="H57" s="5"/>
      <c r="I57" s="5"/>
      <c r="J57" s="5"/>
      <c r="K57" s="23"/>
      <c r="L57" s="5"/>
      <c r="M57" s="6"/>
      <c r="N57" s="23"/>
      <c r="O57" s="5"/>
      <c r="P57" s="6"/>
      <c r="Q57" s="23">
        <v>0</v>
      </c>
      <c r="R57" s="5">
        <v>0.041</v>
      </c>
      <c r="S57" s="6" t="e">
        <f>R57/Q57*100</f>
        <v>#DIV/0!</v>
      </c>
      <c r="T57" s="23">
        <v>0</v>
      </c>
      <c r="U57" s="5">
        <v>0.002</v>
      </c>
      <c r="V57" s="6" t="e">
        <f>U57/T57*100</f>
        <v>#DIV/0!</v>
      </c>
      <c r="W57" s="14">
        <f t="shared" si="6"/>
        <v>0.0009999999999999957</v>
      </c>
      <c r="X57" s="7"/>
      <c r="Y57" s="7"/>
    </row>
    <row r="58" spans="1:25" ht="12.75">
      <c r="A58" s="13" t="s">
        <v>21</v>
      </c>
      <c r="B58" s="23">
        <v>0</v>
      </c>
      <c r="C58" s="5">
        <v>0.08</v>
      </c>
      <c r="D58" s="6" t="e">
        <f t="shared" si="7"/>
        <v>#DIV/0!</v>
      </c>
      <c r="E58" s="23"/>
      <c r="F58" s="5"/>
      <c r="G58" s="6"/>
      <c r="H58" s="5"/>
      <c r="I58" s="5"/>
      <c r="J58" s="5"/>
      <c r="K58" s="23"/>
      <c r="L58" s="5"/>
      <c r="M58" s="6"/>
      <c r="N58" s="23"/>
      <c r="O58" s="5"/>
      <c r="P58" s="6"/>
      <c r="Q58" s="23">
        <v>0</v>
      </c>
      <c r="R58" s="5">
        <v>0.061</v>
      </c>
      <c r="S58" s="6" t="e">
        <f>R58/Q58*100</f>
        <v>#DIV/0!</v>
      </c>
      <c r="T58" s="23">
        <v>0</v>
      </c>
      <c r="U58" s="5">
        <v>0.001</v>
      </c>
      <c r="V58" s="6" t="e">
        <f>U58/T58*100</f>
        <v>#DIV/0!</v>
      </c>
      <c r="W58" s="14">
        <f t="shared" si="6"/>
        <v>0.018000000000000002</v>
      </c>
      <c r="X58" s="7"/>
      <c r="Y58" s="7"/>
    </row>
    <row r="59" spans="1:24" ht="12.75">
      <c r="A59" s="20" t="s">
        <v>28</v>
      </c>
      <c r="B59" s="24"/>
      <c r="C59" s="17">
        <v>0.064</v>
      </c>
      <c r="D59" s="17"/>
      <c r="E59" s="24"/>
      <c r="F59" s="17">
        <v>0.002</v>
      </c>
      <c r="G59" s="17"/>
      <c r="H59" s="17"/>
      <c r="I59" s="17"/>
      <c r="J59" s="17"/>
      <c r="K59" s="24"/>
      <c r="L59" s="17"/>
      <c r="M59" s="17"/>
      <c r="N59" s="24"/>
      <c r="O59" s="5">
        <v>0.051</v>
      </c>
      <c r="P59" s="17"/>
      <c r="Q59" s="24"/>
      <c r="R59" s="5">
        <v>0.006</v>
      </c>
      <c r="S59" s="17"/>
      <c r="T59" s="24"/>
      <c r="U59" s="17">
        <v>0</v>
      </c>
      <c r="V59" s="17"/>
      <c r="W59" s="14">
        <f t="shared" si="6"/>
        <v>0.005000000000000003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A1">
      <selection activeCell="O21" sqref="O21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9" customHeight="1">
      <c r="T1" t="s">
        <v>0</v>
      </c>
    </row>
    <row r="2" spans="1:22" ht="22.5" customHeight="1">
      <c r="A2" s="38" t="s">
        <v>68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5"/>
      <c r="C9" s="5"/>
      <c r="D9" s="6"/>
      <c r="E9" s="5"/>
      <c r="F9" s="5"/>
      <c r="G9" s="6"/>
      <c r="H9" s="5"/>
      <c r="I9" s="5"/>
      <c r="J9" s="5"/>
      <c r="K9" s="5"/>
      <c r="L9" s="5"/>
      <c r="M9" s="6"/>
      <c r="N9" s="5"/>
      <c r="O9" s="5"/>
      <c r="P9" s="6"/>
      <c r="Q9" s="5"/>
      <c r="R9" s="5"/>
      <c r="S9" s="6"/>
      <c r="T9" s="5"/>
      <c r="U9" s="5"/>
      <c r="V9" s="6"/>
      <c r="W9" s="14">
        <f aca="true" t="shared" si="0" ref="W9:W37">C9-F9-L9-O9-R9-U9</f>
        <v>0</v>
      </c>
      <c r="X9" s="7"/>
      <c r="Y9" s="7"/>
    </row>
    <row r="10" spans="1:25" ht="3.75" customHeight="1">
      <c r="A10" s="8"/>
      <c r="B10" s="5"/>
      <c r="C10" s="5"/>
      <c r="D10" s="6"/>
      <c r="E10" s="5"/>
      <c r="F10" s="5"/>
      <c r="G10" s="6"/>
      <c r="H10" s="5"/>
      <c r="I10" s="5"/>
      <c r="J10" s="5"/>
      <c r="K10" s="5"/>
      <c r="L10" s="5"/>
      <c r="M10" s="6"/>
      <c r="N10" s="5"/>
      <c r="O10" s="5"/>
      <c r="P10" s="6"/>
      <c r="Q10" s="5"/>
      <c r="R10" s="5"/>
      <c r="S10" s="6"/>
      <c r="T10" s="5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5"/>
      <c r="C11" s="5"/>
      <c r="D11" s="6"/>
      <c r="E11" s="5"/>
      <c r="F11" s="5"/>
      <c r="G11" s="6"/>
      <c r="H11" s="5"/>
      <c r="I11" s="5"/>
      <c r="J11" s="5"/>
      <c r="K11" s="5"/>
      <c r="L11" s="5"/>
      <c r="M11" s="6"/>
      <c r="N11" s="5"/>
      <c r="O11" s="5"/>
      <c r="P11" s="6"/>
      <c r="Q11" s="5"/>
      <c r="R11" s="5"/>
      <c r="S11" s="6"/>
      <c r="T11" s="5"/>
      <c r="U11" s="5"/>
      <c r="V11" s="6"/>
      <c r="W11" s="14">
        <f t="shared" si="0"/>
        <v>0</v>
      </c>
      <c r="X11" s="7"/>
      <c r="Y11" s="7"/>
    </row>
    <row r="12" spans="1:25" ht="5.25" customHeight="1">
      <c r="A12" s="9"/>
      <c r="B12" s="5"/>
      <c r="C12" s="5"/>
      <c r="D12" s="6"/>
      <c r="E12" s="5"/>
      <c r="F12" s="5"/>
      <c r="G12" s="6"/>
      <c r="H12" s="5"/>
      <c r="I12" s="5"/>
      <c r="J12" s="5"/>
      <c r="K12" s="5"/>
      <c r="L12" s="5"/>
      <c r="M12" s="6"/>
      <c r="N12" s="5"/>
      <c r="O12" s="5"/>
      <c r="P12" s="6"/>
      <c r="Q12" s="5"/>
      <c r="R12" s="5"/>
      <c r="S12" s="6"/>
      <c r="T12" s="5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5"/>
      <c r="C13" s="5"/>
      <c r="D13" s="6"/>
      <c r="E13" s="5"/>
      <c r="F13" s="5"/>
      <c r="G13" s="6"/>
      <c r="H13" s="5"/>
      <c r="I13" s="5"/>
      <c r="J13" s="5"/>
      <c r="K13" s="5"/>
      <c r="L13" s="5"/>
      <c r="M13" s="6"/>
      <c r="N13" s="5"/>
      <c r="O13" s="5"/>
      <c r="P13" s="6"/>
      <c r="Q13" s="5"/>
      <c r="R13" s="5"/>
      <c r="S13" s="6"/>
      <c r="T13" s="5"/>
      <c r="U13" s="5"/>
      <c r="V13" s="6"/>
      <c r="W13" s="14">
        <f t="shared" si="0"/>
        <v>0</v>
      </c>
      <c r="X13" s="7"/>
      <c r="Y13" s="7"/>
    </row>
    <row r="14" spans="1:25" ht="12.75">
      <c r="A14" s="10" t="s">
        <v>17</v>
      </c>
      <c r="B14" s="5"/>
      <c r="C14" s="5"/>
      <c r="D14" s="6"/>
      <c r="E14" s="5"/>
      <c r="F14" s="5"/>
      <c r="G14" s="6"/>
      <c r="H14" s="5"/>
      <c r="I14" s="5"/>
      <c r="J14" s="5"/>
      <c r="K14" s="5"/>
      <c r="L14" s="5"/>
      <c r="M14" s="6"/>
      <c r="N14" s="5"/>
      <c r="O14" s="5"/>
      <c r="P14" s="6"/>
      <c r="Q14" s="5"/>
      <c r="R14" s="5"/>
      <c r="S14" s="6"/>
      <c r="T14" s="5"/>
      <c r="U14" s="5"/>
      <c r="V14" s="6"/>
      <c r="W14" s="14">
        <f t="shared" si="0"/>
        <v>0</v>
      </c>
      <c r="X14" s="7"/>
      <c r="Y14" s="7"/>
    </row>
    <row r="15" spans="1:25" ht="5.25" customHeight="1">
      <c r="A15" s="11"/>
      <c r="B15" s="5"/>
      <c r="C15" s="5"/>
      <c r="D15" s="6"/>
      <c r="E15" s="5"/>
      <c r="F15" s="5"/>
      <c r="G15" s="6"/>
      <c r="H15" s="5"/>
      <c r="I15" s="5"/>
      <c r="J15" s="5"/>
      <c r="K15" s="5"/>
      <c r="L15" s="5"/>
      <c r="M15" s="6"/>
      <c r="N15" s="5"/>
      <c r="O15" s="5"/>
      <c r="P15" s="6"/>
      <c r="Q15" s="5"/>
      <c r="R15" s="5"/>
      <c r="S15" s="6"/>
      <c r="T15" s="5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5"/>
      <c r="C16" s="5"/>
      <c r="D16" s="6"/>
      <c r="E16" s="5"/>
      <c r="F16" s="5"/>
      <c r="G16" s="6"/>
      <c r="H16" s="5"/>
      <c r="I16" s="5"/>
      <c r="J16" s="5"/>
      <c r="K16" s="5"/>
      <c r="L16" s="5"/>
      <c r="M16" s="6"/>
      <c r="N16" s="5"/>
      <c r="O16" s="5"/>
      <c r="P16" s="6"/>
      <c r="Q16" s="5"/>
      <c r="R16" s="5"/>
      <c r="S16" s="6"/>
      <c r="T16" s="5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5"/>
      <c r="C17" s="5"/>
      <c r="D17" s="6"/>
      <c r="E17" s="5"/>
      <c r="F17" s="5"/>
      <c r="G17" s="6"/>
      <c r="H17" s="5"/>
      <c r="I17" s="5"/>
      <c r="J17" s="5"/>
      <c r="K17" s="5"/>
      <c r="L17" s="5"/>
      <c r="M17" s="6"/>
      <c r="N17" s="5"/>
      <c r="O17" s="5"/>
      <c r="P17" s="6"/>
      <c r="Q17" s="5"/>
      <c r="R17" s="5"/>
      <c r="S17" s="6"/>
      <c r="T17" s="5"/>
      <c r="U17" s="5"/>
      <c r="V17" s="6"/>
      <c r="W17" s="14">
        <f t="shared" si="0"/>
        <v>0</v>
      </c>
      <c r="X17" s="7"/>
      <c r="Y17" s="7"/>
    </row>
    <row r="18" spans="1:25" ht="12.75">
      <c r="A18" s="13" t="s">
        <v>20</v>
      </c>
      <c r="B18" s="5"/>
      <c r="C18" s="5"/>
      <c r="D18" s="6"/>
      <c r="E18" s="5"/>
      <c r="F18" s="5"/>
      <c r="G18" s="6"/>
      <c r="H18" s="5"/>
      <c r="I18" s="5"/>
      <c r="J18" s="5"/>
      <c r="K18" s="5"/>
      <c r="L18" s="5"/>
      <c r="M18" s="6"/>
      <c r="N18" s="5"/>
      <c r="O18" s="5"/>
      <c r="P18" s="6"/>
      <c r="Q18" s="5"/>
      <c r="R18" s="5"/>
      <c r="S18" s="6"/>
      <c r="T18" s="5"/>
      <c r="U18" s="5"/>
      <c r="V18" s="6"/>
      <c r="W18" s="14">
        <f t="shared" si="0"/>
        <v>0</v>
      </c>
      <c r="X18" s="7"/>
      <c r="Y18" s="7"/>
    </row>
    <row r="19" spans="1:25" ht="12.75">
      <c r="A19" s="13" t="s">
        <v>21</v>
      </c>
      <c r="B19" s="5"/>
      <c r="C19" s="5"/>
      <c r="D19" s="6"/>
      <c r="E19" s="5"/>
      <c r="F19" s="5"/>
      <c r="G19" s="6"/>
      <c r="H19" s="5"/>
      <c r="I19" s="5"/>
      <c r="J19" s="5"/>
      <c r="K19" s="5"/>
      <c r="L19" s="5"/>
      <c r="M19" s="6"/>
      <c r="N19" s="5"/>
      <c r="O19" s="5"/>
      <c r="P19" s="6"/>
      <c r="Q19" s="5"/>
      <c r="R19" s="5"/>
      <c r="S19" s="6"/>
      <c r="T19" s="5"/>
      <c r="U19" s="5"/>
      <c r="V19" s="6"/>
      <c r="W19" s="14">
        <f t="shared" si="0"/>
        <v>0</v>
      </c>
      <c r="X19" s="7"/>
      <c r="Y19" s="7"/>
    </row>
    <row r="20" spans="1:25" ht="12.75">
      <c r="A20" s="13" t="s">
        <v>22</v>
      </c>
      <c r="B20" s="5"/>
      <c r="C20" s="5"/>
      <c r="D20" s="6"/>
      <c r="E20" s="5"/>
      <c r="F20" s="5"/>
      <c r="G20" s="6"/>
      <c r="H20" s="5"/>
      <c r="I20" s="5"/>
      <c r="J20" s="5"/>
      <c r="K20" s="5"/>
      <c r="L20" s="5"/>
      <c r="M20" s="6"/>
      <c r="N20" s="5"/>
      <c r="O20" s="5"/>
      <c r="P20" s="6"/>
      <c r="Q20" s="5"/>
      <c r="R20" s="5"/>
      <c r="S20" s="6"/>
      <c r="T20" s="5"/>
      <c r="U20" s="5"/>
      <c r="V20" s="6"/>
      <c r="W20" s="14">
        <f t="shared" si="0"/>
        <v>0</v>
      </c>
      <c r="X20" s="7"/>
      <c r="Y20" s="7"/>
    </row>
    <row r="21" spans="1:25" ht="12.75">
      <c r="A21" s="13" t="s">
        <v>23</v>
      </c>
      <c r="B21" s="5"/>
      <c r="C21" s="5"/>
      <c r="D21" s="6"/>
      <c r="E21" s="5"/>
      <c r="F21" s="5"/>
      <c r="G21" s="6"/>
      <c r="H21" s="5"/>
      <c r="I21" s="5"/>
      <c r="J21" s="5"/>
      <c r="K21" s="5"/>
      <c r="L21" s="5"/>
      <c r="M21" s="6"/>
      <c r="N21" s="5"/>
      <c r="O21" s="5"/>
      <c r="P21" s="6"/>
      <c r="Q21" s="5"/>
      <c r="R21" s="5"/>
      <c r="S21" s="6"/>
      <c r="T21" s="5"/>
      <c r="U21" s="5"/>
      <c r="V21" s="6"/>
      <c r="W21" s="14">
        <f t="shared" si="0"/>
        <v>0</v>
      </c>
      <c r="X21" s="7"/>
      <c r="Y21" s="7"/>
    </row>
    <row r="22" spans="1:25" ht="12.75">
      <c r="A22" s="13" t="s">
        <v>24</v>
      </c>
      <c r="B22" s="5"/>
      <c r="C22" s="5"/>
      <c r="D22" s="6"/>
      <c r="E22" s="5"/>
      <c r="F22" s="5"/>
      <c r="G22" s="6"/>
      <c r="H22" s="5"/>
      <c r="I22" s="5"/>
      <c r="J22" s="5"/>
      <c r="K22" s="5"/>
      <c r="L22" s="5"/>
      <c r="M22" s="6"/>
      <c r="N22" s="5"/>
      <c r="O22" s="5"/>
      <c r="P22" s="6"/>
      <c r="Q22" s="5"/>
      <c r="R22" s="5"/>
      <c r="S22" s="6"/>
      <c r="T22" s="5"/>
      <c r="U22" s="5"/>
      <c r="V22" s="6"/>
      <c r="W22" s="14">
        <f t="shared" si="0"/>
        <v>0</v>
      </c>
      <c r="X22" s="7"/>
      <c r="Y22" s="7"/>
    </row>
    <row r="23" spans="1:25" ht="12.75">
      <c r="A23" s="13" t="s">
        <v>25</v>
      </c>
      <c r="B23" s="5"/>
      <c r="C23" s="5"/>
      <c r="D23" s="6"/>
      <c r="E23" s="5"/>
      <c r="F23" s="5"/>
      <c r="G23" s="6"/>
      <c r="H23" s="5"/>
      <c r="I23" s="5"/>
      <c r="J23" s="5"/>
      <c r="K23" s="5"/>
      <c r="L23" s="5"/>
      <c r="M23" s="6"/>
      <c r="N23" s="5"/>
      <c r="O23" s="5"/>
      <c r="P23" s="6"/>
      <c r="Q23" s="5"/>
      <c r="R23" s="5"/>
      <c r="S23" s="6"/>
      <c r="T23" s="5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5"/>
      <c r="C24" s="5"/>
      <c r="D24" s="6"/>
      <c r="E24" s="5"/>
      <c r="F24" s="5"/>
      <c r="G24" s="6"/>
      <c r="H24" s="5"/>
      <c r="I24" s="5"/>
      <c r="J24" s="5"/>
      <c r="K24" s="5"/>
      <c r="L24" s="5"/>
      <c r="M24" s="6"/>
      <c r="N24" s="5"/>
      <c r="O24" s="5"/>
      <c r="P24" s="6"/>
      <c r="Q24" s="5"/>
      <c r="R24" s="5"/>
      <c r="S24" s="6"/>
      <c r="T24" s="5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5"/>
      <c r="C25" s="5"/>
      <c r="D25" s="6"/>
      <c r="E25" s="5"/>
      <c r="F25" s="5"/>
      <c r="G25" s="6"/>
      <c r="H25" s="5"/>
      <c r="I25" s="5"/>
      <c r="J25" s="5"/>
      <c r="K25" s="5"/>
      <c r="L25" s="5"/>
      <c r="M25" s="6"/>
      <c r="N25" s="5"/>
      <c r="O25" s="5"/>
      <c r="P25" s="6"/>
      <c r="Q25" s="5"/>
      <c r="R25" s="5"/>
      <c r="S25" s="6"/>
      <c r="T25" s="5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5"/>
      <c r="C26" s="5"/>
      <c r="D26" s="6"/>
      <c r="E26" s="5"/>
      <c r="F26" s="5"/>
      <c r="G26" s="6"/>
      <c r="H26" s="5"/>
      <c r="I26" s="5"/>
      <c r="J26" s="5"/>
      <c r="K26" s="5"/>
      <c r="L26" s="5"/>
      <c r="M26" s="6"/>
      <c r="N26" s="5"/>
      <c r="O26" s="5"/>
      <c r="P26" s="6"/>
      <c r="Q26" s="5"/>
      <c r="R26" s="5"/>
      <c r="S26" s="6"/>
      <c r="T26" s="5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5"/>
      <c r="C27" s="5"/>
      <c r="D27" s="6"/>
      <c r="E27" s="5"/>
      <c r="F27" s="5"/>
      <c r="G27" s="6"/>
      <c r="H27" s="5"/>
      <c r="I27" s="5"/>
      <c r="J27" s="5"/>
      <c r="K27" s="5"/>
      <c r="L27" s="5"/>
      <c r="M27" s="6"/>
      <c r="N27" s="5"/>
      <c r="O27" s="5"/>
      <c r="P27" s="6"/>
      <c r="Q27" s="5"/>
      <c r="R27" s="5"/>
      <c r="S27" s="6"/>
      <c r="T27" s="5"/>
      <c r="U27" s="5"/>
      <c r="V27" s="6"/>
      <c r="W27" s="14">
        <f t="shared" si="0"/>
        <v>0</v>
      </c>
      <c r="X27" s="7"/>
      <c r="Y27" s="7"/>
    </row>
    <row r="28" spans="1:25" ht="12.75">
      <c r="A28" s="13" t="s">
        <v>20</v>
      </c>
      <c r="B28" s="5"/>
      <c r="C28" s="5"/>
      <c r="D28" s="6"/>
      <c r="E28" s="5"/>
      <c r="F28" s="5"/>
      <c r="G28" s="6"/>
      <c r="H28" s="5"/>
      <c r="I28" s="5"/>
      <c r="J28" s="5"/>
      <c r="K28" s="5"/>
      <c r="L28" s="5"/>
      <c r="M28" s="6"/>
      <c r="N28" s="5"/>
      <c r="O28" s="5"/>
      <c r="P28" s="6"/>
      <c r="Q28" s="5"/>
      <c r="R28" s="5"/>
      <c r="S28" s="6"/>
      <c r="T28" s="5"/>
      <c r="U28" s="5"/>
      <c r="V28" s="6"/>
      <c r="W28" s="14">
        <f t="shared" si="0"/>
        <v>0</v>
      </c>
      <c r="X28" s="7"/>
      <c r="Y28" s="7"/>
    </row>
    <row r="29" spans="1:25" ht="12.75">
      <c r="A29" s="13" t="s">
        <v>21</v>
      </c>
      <c r="B29" s="5"/>
      <c r="C29" s="5"/>
      <c r="D29" s="6"/>
      <c r="E29" s="5"/>
      <c r="F29" s="5"/>
      <c r="G29" s="6"/>
      <c r="H29" s="5"/>
      <c r="I29" s="5"/>
      <c r="J29" s="5"/>
      <c r="K29" s="5"/>
      <c r="L29" s="5"/>
      <c r="M29" s="6"/>
      <c r="N29" s="5"/>
      <c r="O29" s="5"/>
      <c r="P29" s="6"/>
      <c r="Q29" s="5"/>
      <c r="R29" s="5"/>
      <c r="S29" s="6"/>
      <c r="T29" s="5"/>
      <c r="U29" s="5"/>
      <c r="V29" s="6"/>
      <c r="W29" s="14">
        <f t="shared" si="0"/>
        <v>0</v>
      </c>
      <c r="X29" s="7"/>
      <c r="Y29" s="7"/>
    </row>
    <row r="30" spans="1:25" ht="12.75">
      <c r="A30" s="16" t="s">
        <v>28</v>
      </c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5"/>
      <c r="P30" s="17"/>
      <c r="Q30" s="17"/>
      <c r="R30" s="5"/>
      <c r="S30" s="17"/>
      <c r="T30" s="17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69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0</v>
      </c>
      <c r="C38" s="19">
        <f>C40+C42+C43+C59</f>
        <v>0</v>
      </c>
      <c r="D38" s="6" t="e">
        <f>C38/B38*100</f>
        <v>#DIV/0!</v>
      </c>
      <c r="E38" s="23">
        <f>E40+E42+E43+E59</f>
        <v>0</v>
      </c>
      <c r="F38" s="5">
        <f>F40+F42+F43+F59</f>
        <v>0</v>
      </c>
      <c r="G38" s="6" t="e">
        <f>F38/E38*100</f>
        <v>#DIV/0!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0</v>
      </c>
      <c r="O38" s="5">
        <f>O40+O42+O43+O59</f>
        <v>0</v>
      </c>
      <c r="P38" s="6" t="e">
        <f>O38/N38*100</f>
        <v>#DIV/0!</v>
      </c>
      <c r="Q38" s="23">
        <f>Q40+Q42+Q43+Q59</f>
        <v>0</v>
      </c>
      <c r="R38" s="5">
        <f>R40+R42+R43+R59</f>
        <v>0</v>
      </c>
      <c r="S38" s="6" t="e">
        <f>R38/Q38*100</f>
        <v>#DIV/0!</v>
      </c>
      <c r="T38" s="23">
        <f>T40+T42+T43</f>
        <v>0</v>
      </c>
      <c r="U38" s="5">
        <f>U40+U42+U43+U59</f>
        <v>0</v>
      </c>
      <c r="V38" s="6" t="e">
        <f>U38/T38*100</f>
        <v>#DIV/0!</v>
      </c>
      <c r="W38" s="14">
        <f>C38-F38-L38-O38-R38-U38</f>
        <v>0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1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0</v>
      </c>
      <c r="C40" s="5">
        <f>C46+C50+C51+C52+C53+C56</f>
        <v>0</v>
      </c>
      <c r="D40" s="6" t="e">
        <f>C40/B40*100</f>
        <v>#DIV/0!</v>
      </c>
      <c r="E40" s="23">
        <f>E46+E50+E51+E52+E53+E56</f>
        <v>0</v>
      </c>
      <c r="F40" s="5">
        <f>F46+F50+F51+F52+F53+F56</f>
        <v>0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0</v>
      </c>
      <c r="O40" s="5">
        <f>O46+O50+O51+O52+O53+O56</f>
        <v>0</v>
      </c>
      <c r="P40" s="6" t="e">
        <f>O40/N40*100</f>
        <v>#DIV/0!</v>
      </c>
      <c r="Q40" s="23">
        <f>Q46+Q50+Q51+Q52+Q53+Q56</f>
        <v>0</v>
      </c>
      <c r="R40" s="5">
        <f>R46+R50+R51+R52+R53+R56</f>
        <v>0</v>
      </c>
      <c r="S40" s="6" t="e">
        <f>R40/Q40*100</f>
        <v>#DIV/0!</v>
      </c>
      <c r="T40" s="23">
        <f>T46+T50+T51+T52+T53+T56</f>
        <v>0</v>
      </c>
      <c r="U40" s="5">
        <f>U46+U50+U51+U52+U53+U56</f>
        <v>0</v>
      </c>
      <c r="V40" s="6" t="e">
        <f>U40/T40*100</f>
        <v>#DIV/0!</v>
      </c>
      <c r="W40" s="14">
        <f t="shared" si="1"/>
        <v>0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1"/>
        <v>0</v>
      </c>
      <c r="X41" s="7"/>
      <c r="Y41" s="7"/>
    </row>
    <row r="42" spans="1:25" ht="12.75">
      <c r="A42" s="9" t="s">
        <v>16</v>
      </c>
      <c r="B42" s="23"/>
      <c r="C42" s="5"/>
      <c r="D42" s="6" t="e">
        <f>C42/B42*100</f>
        <v>#DIV/0!</v>
      </c>
      <c r="E42" s="23"/>
      <c r="F42" s="5">
        <v>0</v>
      </c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/>
      <c r="O42" s="5">
        <v>0</v>
      </c>
      <c r="P42" s="6" t="e">
        <f>O42/N42*100</f>
        <v>#DIV/0!</v>
      </c>
      <c r="Q42" s="23">
        <v>0</v>
      </c>
      <c r="R42" s="5"/>
      <c r="S42" s="6" t="e">
        <f>R42/Q42*100</f>
        <v>#DIV/0!</v>
      </c>
      <c r="T42" s="23"/>
      <c r="U42" s="5">
        <v>0</v>
      </c>
      <c r="V42" s="6" t="e">
        <f>U42/T42*100</f>
        <v>#DIV/0!</v>
      </c>
      <c r="W42" s="14">
        <f t="shared" si="1"/>
        <v>0</v>
      </c>
      <c r="X42" s="7"/>
      <c r="Y42" s="7"/>
    </row>
    <row r="43" spans="1:25" ht="12.75">
      <c r="A43" s="10" t="s">
        <v>17</v>
      </c>
      <c r="B43" s="23"/>
      <c r="C43" s="5"/>
      <c r="D43" s="6" t="e">
        <f>C43/B43*100</f>
        <v>#DIV/0!</v>
      </c>
      <c r="E43" s="23"/>
      <c r="F43" s="5">
        <v>0</v>
      </c>
      <c r="G43" s="6" t="e">
        <f>F43/E43*100</f>
        <v>#DIV/0!</v>
      </c>
      <c r="H43" s="23"/>
      <c r="I43" s="5"/>
      <c r="J43" s="5"/>
      <c r="K43" s="23"/>
      <c r="L43" s="5"/>
      <c r="M43" s="6" t="e">
        <f>L43/K43*100</f>
        <v>#DIV/0!</v>
      </c>
      <c r="N43" s="23"/>
      <c r="O43" s="5"/>
      <c r="P43" s="6" t="e">
        <f>O43/N43*100</f>
        <v>#DIV/0!</v>
      </c>
      <c r="Q43" s="23">
        <v>0</v>
      </c>
      <c r="R43" s="5"/>
      <c r="S43" s="6" t="e">
        <f>R43/Q43*100</f>
        <v>#DIV/0!</v>
      </c>
      <c r="T43" s="23">
        <v>0</v>
      </c>
      <c r="U43" s="5"/>
      <c r="V43" s="6" t="e">
        <f>U43/T43*100</f>
        <v>#DIV/0!</v>
      </c>
      <c r="W43" s="14">
        <f t="shared" si="1"/>
        <v>0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1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1"/>
        <v>0</v>
      </c>
      <c r="X45" s="7"/>
      <c r="Y45" s="7"/>
    </row>
    <row r="46" spans="1:25" ht="12.75">
      <c r="A46" s="13" t="s">
        <v>19</v>
      </c>
      <c r="B46" s="23">
        <f>B47+B48+B49</f>
        <v>0</v>
      </c>
      <c r="C46" s="5">
        <f>C47+C48+C49</f>
        <v>0</v>
      </c>
      <c r="D46" s="6" t="e">
        <f aca="true" t="shared" si="2" ref="D46:D58">C46/B46*100</f>
        <v>#DIV/0!</v>
      </c>
      <c r="E46" s="23">
        <f>E47+E48+E49</f>
        <v>0</v>
      </c>
      <c r="F46" s="5">
        <f>F47+F48+F49</f>
        <v>0</v>
      </c>
      <c r="G46" s="6" t="e">
        <f aca="true" t="shared" si="3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0</v>
      </c>
      <c r="O46" s="5">
        <f>O47+O48+O49</f>
        <v>0</v>
      </c>
      <c r="P46" s="6" t="e">
        <f aca="true" t="shared" si="4" ref="P46:P52">O46/N46*100</f>
        <v>#DIV/0!</v>
      </c>
      <c r="Q46" s="23">
        <f>Q47+Q48+Q49</f>
        <v>0</v>
      </c>
      <c r="R46" s="5">
        <f>R47+R48+R49</f>
        <v>0</v>
      </c>
      <c r="S46" s="6" t="e">
        <f aca="true" t="shared" si="5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6" ref="V46:V51">U46/T46*100</f>
        <v>#DIV/0!</v>
      </c>
      <c r="W46" s="14">
        <f t="shared" si="1"/>
        <v>0</v>
      </c>
      <c r="X46" s="7"/>
      <c r="Y46" s="7"/>
    </row>
    <row r="47" spans="1:25" ht="12.75">
      <c r="A47" s="13" t="s">
        <v>20</v>
      </c>
      <c r="B47" s="23"/>
      <c r="C47" s="5"/>
      <c r="D47" s="6" t="e">
        <f t="shared" si="2"/>
        <v>#DIV/0!</v>
      </c>
      <c r="E47" s="23"/>
      <c r="F47" s="5"/>
      <c r="G47" s="6" t="e">
        <f t="shared" si="3"/>
        <v>#DIV/0!</v>
      </c>
      <c r="H47" s="23"/>
      <c r="I47" s="5"/>
      <c r="J47" s="5"/>
      <c r="K47" s="23"/>
      <c r="L47" s="5"/>
      <c r="M47" s="6" t="e">
        <f>L47/K47*100</f>
        <v>#DIV/0!</v>
      </c>
      <c r="N47" s="23"/>
      <c r="O47" s="5"/>
      <c r="P47" s="6" t="e">
        <f t="shared" si="4"/>
        <v>#DIV/0!</v>
      </c>
      <c r="Q47" s="23"/>
      <c r="R47" s="5"/>
      <c r="S47" s="6" t="e">
        <f t="shared" si="5"/>
        <v>#DIV/0!</v>
      </c>
      <c r="T47" s="23"/>
      <c r="U47" s="5"/>
      <c r="V47" s="6" t="e">
        <f t="shared" si="6"/>
        <v>#DIV/0!</v>
      </c>
      <c r="W47" s="14">
        <f t="shared" si="1"/>
        <v>0</v>
      </c>
      <c r="X47" s="7"/>
      <c r="Y47" s="7"/>
    </row>
    <row r="48" spans="1:25" ht="12.75">
      <c r="A48" s="13" t="s">
        <v>21</v>
      </c>
      <c r="B48" s="23"/>
      <c r="C48" s="5"/>
      <c r="D48" s="6" t="e">
        <f t="shared" si="2"/>
        <v>#DIV/0!</v>
      </c>
      <c r="E48" s="23"/>
      <c r="F48" s="5"/>
      <c r="G48" s="6" t="e">
        <f t="shared" si="3"/>
        <v>#DIV/0!</v>
      </c>
      <c r="H48" s="23"/>
      <c r="I48" s="5"/>
      <c r="J48" s="5"/>
      <c r="K48" s="23"/>
      <c r="L48" s="5"/>
      <c r="M48" s="6" t="e">
        <f>L48/K48*100</f>
        <v>#DIV/0!</v>
      </c>
      <c r="N48" s="23"/>
      <c r="O48" s="5"/>
      <c r="P48" s="6" t="e">
        <f t="shared" si="4"/>
        <v>#DIV/0!</v>
      </c>
      <c r="Q48" s="23"/>
      <c r="R48" s="5"/>
      <c r="S48" s="6" t="e">
        <f t="shared" si="5"/>
        <v>#DIV/0!</v>
      </c>
      <c r="T48" s="23"/>
      <c r="U48" s="5"/>
      <c r="V48" s="6" t="e">
        <f t="shared" si="6"/>
        <v>#DIV/0!</v>
      </c>
      <c r="W48" s="14">
        <f t="shared" si="1"/>
        <v>0</v>
      </c>
      <c r="X48" s="7"/>
      <c r="Y48" s="7"/>
    </row>
    <row r="49" spans="1:25" ht="12.75">
      <c r="A49" s="13" t="s">
        <v>22</v>
      </c>
      <c r="B49" s="23"/>
      <c r="C49" s="5"/>
      <c r="D49" s="6" t="e">
        <f t="shared" si="2"/>
        <v>#DIV/0!</v>
      </c>
      <c r="E49" s="23"/>
      <c r="F49" s="5"/>
      <c r="G49" s="6" t="e">
        <f t="shared" si="3"/>
        <v>#DIV/0!</v>
      </c>
      <c r="H49" s="23"/>
      <c r="I49" s="5"/>
      <c r="J49" s="5"/>
      <c r="K49" s="23"/>
      <c r="L49" s="5"/>
      <c r="M49" s="6" t="e">
        <f>L49/K49*100</f>
        <v>#DIV/0!</v>
      </c>
      <c r="N49" s="23"/>
      <c r="O49" s="5"/>
      <c r="P49" s="6" t="e">
        <f t="shared" si="4"/>
        <v>#DIV/0!</v>
      </c>
      <c r="Q49" s="23"/>
      <c r="R49" s="5"/>
      <c r="S49" s="6" t="e">
        <f t="shared" si="5"/>
        <v>#DIV/0!</v>
      </c>
      <c r="T49" s="23"/>
      <c r="U49" s="5"/>
      <c r="V49" s="6" t="e">
        <f t="shared" si="6"/>
        <v>#DIV/0!</v>
      </c>
      <c r="W49" s="14">
        <f t="shared" si="1"/>
        <v>0</v>
      </c>
      <c r="X49" s="7"/>
      <c r="Y49" s="7"/>
    </row>
    <row r="50" spans="1:25" ht="12.75">
      <c r="A50" s="13" t="s">
        <v>23</v>
      </c>
      <c r="B50" s="23"/>
      <c r="C50" s="5"/>
      <c r="D50" s="6" t="e">
        <f t="shared" si="2"/>
        <v>#DIV/0!</v>
      </c>
      <c r="E50" s="23"/>
      <c r="F50" s="5"/>
      <c r="G50" s="6" t="e">
        <f t="shared" si="3"/>
        <v>#DIV/0!</v>
      </c>
      <c r="H50" s="23"/>
      <c r="I50" s="5"/>
      <c r="J50" s="5"/>
      <c r="K50" s="23"/>
      <c r="L50" s="5"/>
      <c r="M50" s="6"/>
      <c r="N50" s="23"/>
      <c r="O50" s="5"/>
      <c r="P50" s="6" t="e">
        <f t="shared" si="4"/>
        <v>#DIV/0!</v>
      </c>
      <c r="Q50" s="23"/>
      <c r="R50" s="5"/>
      <c r="S50" s="6" t="e">
        <f t="shared" si="5"/>
        <v>#DIV/0!</v>
      </c>
      <c r="T50" s="23"/>
      <c r="U50" s="5"/>
      <c r="V50" s="6" t="e">
        <f t="shared" si="6"/>
        <v>#DIV/0!</v>
      </c>
      <c r="W50" s="14">
        <f t="shared" si="1"/>
        <v>0</v>
      </c>
      <c r="X50" s="7"/>
      <c r="Y50" s="7"/>
    </row>
    <row r="51" spans="1:25" ht="12.75">
      <c r="A51" s="13" t="s">
        <v>24</v>
      </c>
      <c r="B51" s="23"/>
      <c r="C51" s="5">
        <v>0</v>
      </c>
      <c r="D51" s="6" t="e">
        <f t="shared" si="2"/>
        <v>#DIV/0!</v>
      </c>
      <c r="E51" s="23"/>
      <c r="F51" s="5"/>
      <c r="G51" s="6" t="e">
        <f t="shared" si="3"/>
        <v>#DIV/0!</v>
      </c>
      <c r="H51" s="23"/>
      <c r="I51" s="5"/>
      <c r="J51" s="5"/>
      <c r="K51" s="23"/>
      <c r="L51" s="5"/>
      <c r="M51" s="6" t="e">
        <f>L51/K51*100</f>
        <v>#DIV/0!</v>
      </c>
      <c r="N51" s="23"/>
      <c r="O51" s="5">
        <v>0</v>
      </c>
      <c r="P51" s="6" t="e">
        <f t="shared" si="4"/>
        <v>#DIV/0!</v>
      </c>
      <c r="Q51" s="23"/>
      <c r="R51" s="5">
        <v>0</v>
      </c>
      <c r="S51" s="6" t="e">
        <f t="shared" si="5"/>
        <v>#DIV/0!</v>
      </c>
      <c r="T51" s="23"/>
      <c r="U51" s="5">
        <v>0</v>
      </c>
      <c r="V51" s="6" t="e">
        <f t="shared" si="6"/>
        <v>#DIV/0!</v>
      </c>
      <c r="W51" s="14">
        <f t="shared" si="1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2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4"/>
        <v>#DIV/0!</v>
      </c>
      <c r="Q52" s="23"/>
      <c r="R52" s="5"/>
      <c r="S52" s="6"/>
      <c r="T52" s="23"/>
      <c r="U52" s="5"/>
      <c r="V52" s="6"/>
      <c r="W52" s="14">
        <f t="shared" si="1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2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1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2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1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2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1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</v>
      </c>
      <c r="D56" s="6" t="e">
        <f t="shared" si="2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</v>
      </c>
      <c r="S56" s="6" t="e">
        <f>R56/Q56*100</f>
        <v>#DIV/0!</v>
      </c>
      <c r="T56" s="23">
        <f>T57+T58</f>
        <v>0</v>
      </c>
      <c r="U56" s="5">
        <f>U57+U58</f>
        <v>0</v>
      </c>
      <c r="V56" s="6" t="e">
        <f>U56/T56*100</f>
        <v>#DIV/0!</v>
      </c>
      <c r="W56" s="14">
        <f t="shared" si="1"/>
        <v>0</v>
      </c>
      <c r="X56" s="7"/>
      <c r="Y56" s="7"/>
    </row>
    <row r="57" spans="1:25" ht="12.75">
      <c r="A57" s="13" t="s">
        <v>20</v>
      </c>
      <c r="B57" s="23"/>
      <c r="C57" s="5"/>
      <c r="D57" s="6" t="e">
        <f t="shared" si="2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/>
      <c r="S57" s="6" t="e">
        <f>R57/Q57*100</f>
        <v>#DIV/0!</v>
      </c>
      <c r="T57" s="23"/>
      <c r="U57" s="5"/>
      <c r="V57" s="6" t="e">
        <f>U57/T57*100</f>
        <v>#DIV/0!</v>
      </c>
      <c r="W57" s="14">
        <f t="shared" si="1"/>
        <v>0</v>
      </c>
      <c r="X57" s="7"/>
      <c r="Y57" s="7"/>
    </row>
    <row r="58" spans="1:25" ht="12.75">
      <c r="A58" s="13" t="s">
        <v>21</v>
      </c>
      <c r="B58" s="23"/>
      <c r="C58" s="5"/>
      <c r="D58" s="6" t="e">
        <f t="shared" si="2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/>
      <c r="S58" s="6" t="e">
        <f>R58/Q58*100</f>
        <v>#DIV/0!</v>
      </c>
      <c r="T58" s="23"/>
      <c r="U58" s="5"/>
      <c r="V58" s="6" t="e">
        <f>U58/T58*100</f>
        <v>#DIV/0!</v>
      </c>
      <c r="W58" s="14">
        <f t="shared" si="1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>
        <v>0</v>
      </c>
      <c r="P59" s="17"/>
      <c r="Q59" s="24"/>
      <c r="R59" s="5">
        <v>0</v>
      </c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V58" sqref="V58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9" customHeight="1">
      <c r="T1" t="s">
        <v>0</v>
      </c>
    </row>
    <row r="2" spans="1:22" ht="22.5" customHeight="1">
      <c r="A2" s="38" t="s">
        <v>72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5.39</v>
      </c>
      <c r="C9" s="19">
        <f>C11+C13+C14+C30</f>
        <v>3.191</v>
      </c>
      <c r="D9" s="6">
        <f>C9/B9*100</f>
        <v>59.20222634508349</v>
      </c>
      <c r="E9" s="23">
        <f>E11+E13+E14+E30</f>
        <v>0</v>
      </c>
      <c r="F9" s="5">
        <f>F11+F13+F14+F30</f>
        <v>0</v>
      </c>
      <c r="G9" s="6" t="e">
        <f>F9/E9*100</f>
        <v>#DIV/0!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1.64</v>
      </c>
      <c r="O9" s="5">
        <f>O11+O13+O14+O30</f>
        <v>2.288</v>
      </c>
      <c r="P9" s="6">
        <f>O9/N9*100</f>
        <v>139.5121951219512</v>
      </c>
      <c r="Q9" s="23">
        <f>Q11+Q13+Q14+Q30</f>
        <v>0.11</v>
      </c>
      <c r="R9" s="5">
        <f>R11+R13+R14+R30</f>
        <v>0.093</v>
      </c>
      <c r="S9" s="6">
        <f>R9/Q9*100</f>
        <v>84.54545454545455</v>
      </c>
      <c r="T9" s="23">
        <f>T11+T13+T14</f>
        <v>3.61</v>
      </c>
      <c r="U9" s="5">
        <f>U11+U13+U14+U30</f>
        <v>0.806</v>
      </c>
      <c r="V9" s="6">
        <f>U9/T9*100</f>
        <v>22.326869806094184</v>
      </c>
      <c r="W9" s="14">
        <f aca="true" t="shared" si="0" ref="W9:W30">C9-F9-L9-O9-R9-U9</f>
        <v>0.0040000000000000036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2.92</v>
      </c>
      <c r="C11" s="5">
        <f>C17+C21+C22+C23+C24+C27</f>
        <v>2.697</v>
      </c>
      <c r="D11" s="6">
        <f>C11/B11*100</f>
        <v>92.36301369863014</v>
      </c>
      <c r="E11" s="23">
        <f>E17+E21+E22+E23+E24+E27</f>
        <v>0</v>
      </c>
      <c r="F11" s="5">
        <f>F17+F21+F22+F23+F24+F27</f>
        <v>0</v>
      </c>
      <c r="G11" s="6" t="e">
        <f>F11/E11*100</f>
        <v>#DIV/0!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1.2</v>
      </c>
      <c r="O11" s="5">
        <f>O17+O21+O22+O23+O24+O27</f>
        <v>2.054</v>
      </c>
      <c r="P11" s="6">
        <f>O11/N11*100</f>
        <v>171.16666666666666</v>
      </c>
      <c r="Q11" s="23">
        <f>Q17+Q21+Q22+Q23+Q24+Q27</f>
        <v>0.02</v>
      </c>
      <c r="R11" s="5">
        <f>R17+R21+R22+R23+R24+R27</f>
        <v>0.059</v>
      </c>
      <c r="S11" s="6">
        <f>R11/Q11*100</f>
        <v>295</v>
      </c>
      <c r="T11" s="23">
        <f>T17+T21+T22+T23+T24+T27</f>
        <v>1.71</v>
      </c>
      <c r="U11" s="5">
        <f>U17+U21+U22+U23+U24+U27</f>
        <v>0.5840000000000001</v>
      </c>
      <c r="V11" s="6">
        <f>U11/T11*100</f>
        <v>34.152046783625735</v>
      </c>
      <c r="W11" s="14">
        <f t="shared" si="0"/>
        <v>0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1.26</v>
      </c>
      <c r="C13" s="5">
        <v>0.118</v>
      </c>
      <c r="D13" s="6">
        <f>C13/B13*100</f>
        <v>9.365079365079366</v>
      </c>
      <c r="E13" s="23">
        <v>0</v>
      </c>
      <c r="F13" s="5">
        <v>0</v>
      </c>
      <c r="G13" s="6" t="e">
        <f>F13/E13*100</f>
        <v>#DIV/0!</v>
      </c>
      <c r="H13" s="23"/>
      <c r="I13" s="5"/>
      <c r="J13" s="5"/>
      <c r="K13" s="23"/>
      <c r="L13" s="5"/>
      <c r="M13" s="6" t="e">
        <f>L13/K13*100</f>
        <v>#DIV/0!</v>
      </c>
      <c r="N13" s="23">
        <v>0.22</v>
      </c>
      <c r="O13" s="5">
        <v>0.011</v>
      </c>
      <c r="P13" s="6">
        <f>O13/N13*100</f>
        <v>5</v>
      </c>
      <c r="Q13" s="23">
        <v>0.06</v>
      </c>
      <c r="R13" s="5">
        <v>0.008</v>
      </c>
      <c r="S13" s="6">
        <f>R13/Q13*100</f>
        <v>13.333333333333334</v>
      </c>
      <c r="T13" s="23">
        <v>0.96</v>
      </c>
      <c r="U13" s="5">
        <v>0.099</v>
      </c>
      <c r="V13" s="6">
        <f>U13/T13*100</f>
        <v>10.3125</v>
      </c>
      <c r="W13" s="14">
        <f t="shared" si="0"/>
        <v>0</v>
      </c>
      <c r="X13" s="7"/>
      <c r="Y13" s="7"/>
    </row>
    <row r="14" spans="1:25" ht="12.75">
      <c r="A14" s="10" t="s">
        <v>17</v>
      </c>
      <c r="B14" s="23">
        <v>1.21</v>
      </c>
      <c r="C14" s="5">
        <v>0.376</v>
      </c>
      <c r="D14" s="6">
        <f>C14/B14*100</f>
        <v>31.074380165289256</v>
      </c>
      <c r="E14" s="23">
        <v>0</v>
      </c>
      <c r="F14" s="5">
        <v>0</v>
      </c>
      <c r="G14" s="6" t="e">
        <f>F14/E14*100</f>
        <v>#DIV/0!</v>
      </c>
      <c r="H14" s="23"/>
      <c r="I14" s="5"/>
      <c r="J14" s="5"/>
      <c r="K14" s="23"/>
      <c r="L14" s="5"/>
      <c r="M14" s="6" t="e">
        <f>L14/K14*100</f>
        <v>#DIV/0!</v>
      </c>
      <c r="N14" s="23">
        <v>0.22</v>
      </c>
      <c r="O14" s="5">
        <v>0.223</v>
      </c>
      <c r="P14" s="6">
        <f>O14/N14*100</f>
        <v>101.36363636363637</v>
      </c>
      <c r="Q14" s="23">
        <v>0.03</v>
      </c>
      <c r="R14" s="5">
        <v>0.026</v>
      </c>
      <c r="S14" s="6">
        <f>R14/Q14*100</f>
        <v>86.66666666666667</v>
      </c>
      <c r="T14" s="23">
        <v>0.94</v>
      </c>
      <c r="U14" s="5">
        <v>0.123</v>
      </c>
      <c r="V14" s="6">
        <f>U14/T14*100</f>
        <v>13.085106382978722</v>
      </c>
      <c r="W14" s="14">
        <f t="shared" si="0"/>
        <v>0.0040000000000000036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0.96</v>
      </c>
      <c r="C17" s="5">
        <f>C18+C19+C20</f>
        <v>0.98</v>
      </c>
      <c r="D17" s="6">
        <f aca="true" t="shared" si="1" ref="D17:D29">C17/B17*100</f>
        <v>102.08333333333333</v>
      </c>
      <c r="E17" s="23">
        <f>E18+E19+E20</f>
        <v>0</v>
      </c>
      <c r="F17" s="5">
        <f>F18+F19+F20</f>
        <v>0</v>
      </c>
      <c r="G17" s="6" t="e">
        <f aca="true" t="shared" si="2" ref="G17:G22">F17/E17*100</f>
        <v>#DIV/0!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0.96</v>
      </c>
      <c r="O17" s="5">
        <f>O18+O19+O20</f>
        <v>0.9309999999999999</v>
      </c>
      <c r="P17" s="6">
        <f aca="true" t="shared" si="3" ref="P17:P23">O17/N17*100</f>
        <v>96.97916666666666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0.048999999999999995</v>
      </c>
      <c r="V17" s="6" t="e">
        <f aca="true" t="shared" si="5" ref="V17:V22">U17/T17*100</f>
        <v>#DIV/0!</v>
      </c>
      <c r="W17" s="14">
        <f t="shared" si="0"/>
        <v>0</v>
      </c>
      <c r="X17" s="7"/>
      <c r="Y17" s="7"/>
    </row>
    <row r="18" spans="1:25" ht="12.75">
      <c r="A18" s="13" t="s">
        <v>20</v>
      </c>
      <c r="B18" s="23">
        <v>0.26</v>
      </c>
      <c r="C18" s="5">
        <v>0.142</v>
      </c>
      <c r="D18" s="6">
        <f t="shared" si="1"/>
        <v>54.61538461538461</v>
      </c>
      <c r="E18" s="23">
        <v>0</v>
      </c>
      <c r="F18" s="5">
        <v>0</v>
      </c>
      <c r="G18" s="6" t="e">
        <f t="shared" si="2"/>
        <v>#DIV/0!</v>
      </c>
      <c r="H18" s="23"/>
      <c r="I18" s="5"/>
      <c r="J18" s="5"/>
      <c r="K18" s="23"/>
      <c r="L18" s="5"/>
      <c r="M18" s="6" t="e">
        <f>L18/K18*100</f>
        <v>#DIV/0!</v>
      </c>
      <c r="N18" s="23">
        <v>0.26</v>
      </c>
      <c r="O18" s="5">
        <v>0.142</v>
      </c>
      <c r="P18" s="6">
        <f t="shared" si="3"/>
        <v>54.61538461538461</v>
      </c>
      <c r="Q18" s="23"/>
      <c r="R18" s="5">
        <v>0</v>
      </c>
      <c r="S18" s="6" t="e">
        <f t="shared" si="4"/>
        <v>#DIV/0!</v>
      </c>
      <c r="T18" s="23"/>
      <c r="U18" s="5">
        <v>0</v>
      </c>
      <c r="V18" s="6" t="e">
        <f t="shared" si="5"/>
        <v>#DIV/0!</v>
      </c>
      <c r="W18" s="14">
        <f t="shared" si="0"/>
        <v>0</v>
      </c>
      <c r="X18" s="7"/>
      <c r="Y18" s="7"/>
    </row>
    <row r="19" spans="1:25" ht="12.75">
      <c r="A19" s="13" t="s">
        <v>21</v>
      </c>
      <c r="B19" s="23">
        <v>0.4</v>
      </c>
      <c r="C19" s="5">
        <v>0.322</v>
      </c>
      <c r="D19" s="6">
        <f t="shared" si="1"/>
        <v>80.5</v>
      </c>
      <c r="E19" s="23">
        <v>0</v>
      </c>
      <c r="F19" s="5">
        <v>0</v>
      </c>
      <c r="G19" s="6" t="e">
        <f t="shared" si="2"/>
        <v>#DIV/0!</v>
      </c>
      <c r="H19" s="23"/>
      <c r="I19" s="5"/>
      <c r="J19" s="5"/>
      <c r="K19" s="23"/>
      <c r="L19" s="5"/>
      <c r="M19" s="6" t="e">
        <f>L19/K19*100</f>
        <v>#DIV/0!</v>
      </c>
      <c r="N19" s="23">
        <v>0.4</v>
      </c>
      <c r="O19" s="5">
        <v>0.317</v>
      </c>
      <c r="P19" s="6">
        <f t="shared" si="3"/>
        <v>79.25</v>
      </c>
      <c r="Q19" s="23">
        <v>0</v>
      </c>
      <c r="R19" s="5">
        <v>0</v>
      </c>
      <c r="S19" s="6" t="e">
        <f t="shared" si="4"/>
        <v>#DIV/0!</v>
      </c>
      <c r="T19" s="23">
        <v>0</v>
      </c>
      <c r="U19" s="5">
        <v>0.005</v>
      </c>
      <c r="V19" s="6" t="e">
        <f t="shared" si="5"/>
        <v>#DIV/0!</v>
      </c>
      <c r="W19" s="14">
        <f t="shared" si="0"/>
        <v>0</v>
      </c>
      <c r="X19" s="7"/>
      <c r="Y19" s="7"/>
    </row>
    <row r="20" spans="1:25" ht="12.75">
      <c r="A20" s="13" t="s">
        <v>22</v>
      </c>
      <c r="B20" s="23">
        <v>0.3</v>
      </c>
      <c r="C20" s="5">
        <v>0.516</v>
      </c>
      <c r="D20" s="6">
        <f t="shared" si="1"/>
        <v>172.00000000000003</v>
      </c>
      <c r="E20" s="23">
        <v>0</v>
      </c>
      <c r="F20" s="5">
        <v>0</v>
      </c>
      <c r="G20" s="6" t="e">
        <f t="shared" si="2"/>
        <v>#DIV/0!</v>
      </c>
      <c r="H20" s="23"/>
      <c r="I20" s="5"/>
      <c r="J20" s="5"/>
      <c r="K20" s="23"/>
      <c r="L20" s="5"/>
      <c r="M20" s="6" t="e">
        <f>L20/K20*100</f>
        <v>#DIV/0!</v>
      </c>
      <c r="N20" s="23">
        <v>0.3</v>
      </c>
      <c r="O20" s="5">
        <v>0.472</v>
      </c>
      <c r="P20" s="6">
        <f t="shared" si="3"/>
        <v>157.33333333333331</v>
      </c>
      <c r="Q20" s="23">
        <v>0</v>
      </c>
      <c r="R20" s="5">
        <v>0</v>
      </c>
      <c r="S20" s="6" t="e">
        <f t="shared" si="4"/>
        <v>#DIV/0!</v>
      </c>
      <c r="T20" s="23">
        <v>0</v>
      </c>
      <c r="U20" s="5">
        <v>0.044</v>
      </c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/>
      <c r="C21" s="5">
        <v>0.999</v>
      </c>
      <c r="D21" s="6" t="e">
        <f t="shared" si="1"/>
        <v>#DIV/0!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/>
      <c r="O21" s="5">
        <v>0.999</v>
      </c>
      <c r="P21" s="6" t="e">
        <f t="shared" si="3"/>
        <v>#DIV/0!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0.44</v>
      </c>
      <c r="C22" s="5">
        <v>0.124</v>
      </c>
      <c r="D22" s="6">
        <f t="shared" si="1"/>
        <v>28.18181818181818</v>
      </c>
      <c r="E22" s="23">
        <v>0</v>
      </c>
      <c r="F22" s="5">
        <v>0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0.24</v>
      </c>
      <c r="O22" s="5">
        <v>0.124</v>
      </c>
      <c r="P22" s="6">
        <f t="shared" si="3"/>
        <v>51.66666666666667</v>
      </c>
      <c r="Q22" s="23">
        <v>0</v>
      </c>
      <c r="R22" s="5">
        <v>0</v>
      </c>
      <c r="S22" s="6" t="e">
        <f t="shared" si="4"/>
        <v>#DIV/0!</v>
      </c>
      <c r="T22" s="23">
        <v>0.21</v>
      </c>
      <c r="U22" s="5">
        <v>0</v>
      </c>
      <c r="V22" s="6">
        <f t="shared" si="5"/>
        <v>0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>
        <v>0</v>
      </c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>
        <v>0</v>
      </c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</v>
      </c>
      <c r="D25" s="6" t="e">
        <f t="shared" si="1"/>
        <v>#DIV/0!</v>
      </c>
      <c r="E25" s="23">
        <v>0</v>
      </c>
      <c r="F25" s="5">
        <v>0</v>
      </c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</v>
      </c>
      <c r="C26" s="5">
        <v>0</v>
      </c>
      <c r="D26" s="6" t="e">
        <f t="shared" si="1"/>
        <v>#DIV/0!</v>
      </c>
      <c r="E26" s="23">
        <v>0</v>
      </c>
      <c r="F26" s="5">
        <v>0</v>
      </c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1.52</v>
      </c>
      <c r="C27" s="5">
        <f>C28+C29</f>
        <v>0.594</v>
      </c>
      <c r="D27" s="6">
        <f t="shared" si="1"/>
        <v>39.078947368421055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0.02</v>
      </c>
      <c r="R27" s="5">
        <f>R28+R29</f>
        <v>0.059</v>
      </c>
      <c r="S27" s="6">
        <f>R27/Q27*100</f>
        <v>295</v>
      </c>
      <c r="T27" s="23">
        <f>T28+T29</f>
        <v>1.5</v>
      </c>
      <c r="U27" s="5">
        <f>U28+U29</f>
        <v>0.535</v>
      </c>
      <c r="V27" s="6">
        <f>U27/T27*100</f>
        <v>35.66666666666667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0.62</v>
      </c>
      <c r="C28" s="5">
        <v>0.232</v>
      </c>
      <c r="D28" s="6">
        <f t="shared" si="1"/>
        <v>37.41935483870968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0.01</v>
      </c>
      <c r="R28" s="5">
        <v>0.016</v>
      </c>
      <c r="S28" s="6">
        <f>R28/Q28*100</f>
        <v>160</v>
      </c>
      <c r="T28" s="23">
        <v>0.62</v>
      </c>
      <c r="U28" s="5">
        <v>0.216</v>
      </c>
      <c r="V28" s="6">
        <f>U28/T28*100</f>
        <v>34.83870967741935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0.9</v>
      </c>
      <c r="C29" s="5">
        <v>0.362</v>
      </c>
      <c r="D29" s="6">
        <f t="shared" si="1"/>
        <v>40.22222222222222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0.01</v>
      </c>
      <c r="R29" s="5">
        <v>0.043</v>
      </c>
      <c r="S29" s="6">
        <f>R29/Q29*100</f>
        <v>430</v>
      </c>
      <c r="T29" s="23">
        <v>0.88</v>
      </c>
      <c r="U29" s="5">
        <v>0.319</v>
      </c>
      <c r="V29" s="6">
        <f>U29/T29*100</f>
        <v>36.25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73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>C37-F37-L37-O37-R37-U37</f>
        <v>0</v>
      </c>
    </row>
    <row r="38" spans="1:25" ht="12.75">
      <c r="A38" s="4" t="s">
        <v>14</v>
      </c>
      <c r="B38" s="23">
        <f>B40+B42+B43+B59</f>
        <v>8.5</v>
      </c>
      <c r="C38" s="19">
        <f>C40+C42+C43+C59</f>
        <v>10.457</v>
      </c>
      <c r="D38" s="6">
        <f>C38/B38*100</f>
        <v>123.02352941176471</v>
      </c>
      <c r="E38" s="23">
        <f>E40+E42+E43+E59</f>
        <v>0</v>
      </c>
      <c r="F38" s="5">
        <f>F40+F42+F43+F59</f>
        <v>0</v>
      </c>
      <c r="G38" s="6" t="e">
        <f>F38/E38*100</f>
        <v>#DIV/0!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8.05</v>
      </c>
      <c r="O38" s="5">
        <f>O40+O42+O43+O59</f>
        <v>10.339</v>
      </c>
      <c r="P38" s="6">
        <f>O38/N38*100</f>
        <v>128.43478260869566</v>
      </c>
      <c r="Q38" s="23">
        <f>Q40+Q42+Q43+Q59</f>
        <v>0.15000000000000002</v>
      </c>
      <c r="R38" s="5">
        <f>R40+R42+R43+R59</f>
        <v>0.063</v>
      </c>
      <c r="S38" s="6">
        <f>R38/Q38*100</f>
        <v>41.99999999999999</v>
      </c>
      <c r="T38" s="23">
        <f>T40+T42+T43</f>
        <v>0.30000000000000004</v>
      </c>
      <c r="U38" s="5">
        <f>U40+U42+U43+U59</f>
        <v>0.05499999999999999</v>
      </c>
      <c r="V38" s="6">
        <f>U38/T38*100</f>
        <v>18.33333333333333</v>
      </c>
      <c r="W38" s="14">
        <f>C38-F38-L38-O38-R38-U38</f>
        <v>3.3306690738754696E-16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4.35</v>
      </c>
      <c r="C40" s="5">
        <f>C46+C50+C51+C52+C53+C56</f>
        <v>6.420000000000001</v>
      </c>
      <c r="D40" s="6">
        <f>C40/B40*100</f>
        <v>147.58620689655174</v>
      </c>
      <c r="E40" s="23">
        <f>E46+E50+E51+E52+E53+E56</f>
        <v>0</v>
      </c>
      <c r="F40" s="5">
        <f>F46+F50+F51+F52+F53+F56</f>
        <v>0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4.2</v>
      </c>
      <c r="O40" s="5">
        <f>O46+O50+O51+O52+O53+O56</f>
        <v>6.375000000000001</v>
      </c>
      <c r="P40" s="6">
        <f>O40/N40*100</f>
        <v>151.7857142857143</v>
      </c>
      <c r="Q40" s="23">
        <f>Q46+Q50+Q51+Q52+Q53+Q56</f>
        <v>0.05</v>
      </c>
      <c r="R40" s="5">
        <f>R46+R50+R51+R52+R53+R56</f>
        <v>0.017</v>
      </c>
      <c r="S40" s="6">
        <f>R40/Q40*100</f>
        <v>34</v>
      </c>
      <c r="T40" s="23">
        <f>T46+T50+T51+T52+T53+T56</f>
        <v>0.1</v>
      </c>
      <c r="U40" s="5">
        <f>U46+U50+U51+U52+U53+U56</f>
        <v>0.027999999999999997</v>
      </c>
      <c r="V40" s="6">
        <f>U40/T40*100</f>
        <v>27.999999999999996</v>
      </c>
      <c r="W40" s="14">
        <f t="shared" si="6"/>
        <v>-6.938893903907228E-17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1.4</v>
      </c>
      <c r="C42" s="5">
        <v>1.05</v>
      </c>
      <c r="D42" s="6">
        <f>C42/B42*100</f>
        <v>75.00000000000001</v>
      </c>
      <c r="E42" s="23"/>
      <c r="F42" s="5"/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>
        <v>1.3</v>
      </c>
      <c r="O42" s="5">
        <v>1.05</v>
      </c>
      <c r="P42" s="6">
        <f>O42/N42*100</f>
        <v>80.76923076923077</v>
      </c>
      <c r="Q42" s="23">
        <v>0.05</v>
      </c>
      <c r="R42" s="5"/>
      <c r="S42" s="6">
        <f>R42/Q42*100</f>
        <v>0</v>
      </c>
      <c r="T42" s="23">
        <v>0.05</v>
      </c>
      <c r="U42" s="5">
        <v>0</v>
      </c>
      <c r="V42" s="6">
        <f>U42/T42*100</f>
        <v>0</v>
      </c>
      <c r="W42" s="14">
        <f t="shared" si="6"/>
        <v>0</v>
      </c>
      <c r="X42" s="7"/>
      <c r="Y42" s="7"/>
    </row>
    <row r="43" spans="1:25" ht="12.75">
      <c r="A43" s="10" t="s">
        <v>17</v>
      </c>
      <c r="B43" s="23">
        <v>2.75</v>
      </c>
      <c r="C43" s="5">
        <v>2.987</v>
      </c>
      <c r="D43" s="6">
        <f>C43/B43*100</f>
        <v>108.61818181818181</v>
      </c>
      <c r="E43" s="23"/>
      <c r="F43" s="5"/>
      <c r="G43" s="6" t="e">
        <f>F43/E43*100</f>
        <v>#DIV/0!</v>
      </c>
      <c r="H43" s="23"/>
      <c r="I43" s="5"/>
      <c r="J43" s="5"/>
      <c r="K43" s="23"/>
      <c r="L43" s="5"/>
      <c r="M43" s="6" t="e">
        <f>L43/K43*100</f>
        <v>#DIV/0!</v>
      </c>
      <c r="N43" s="23">
        <v>2.55</v>
      </c>
      <c r="O43" s="5">
        <v>2.914</v>
      </c>
      <c r="P43" s="6">
        <f>O43/N43*100</f>
        <v>114.27450980392157</v>
      </c>
      <c r="Q43" s="23">
        <v>0.05</v>
      </c>
      <c r="R43" s="5">
        <v>0.046</v>
      </c>
      <c r="S43" s="6">
        <f>R43/Q43*100</f>
        <v>92</v>
      </c>
      <c r="T43" s="23">
        <v>0.15</v>
      </c>
      <c r="U43" s="5">
        <v>0.027</v>
      </c>
      <c r="V43" s="6">
        <f>U43/T43*100</f>
        <v>18</v>
      </c>
      <c r="W43" s="14">
        <f t="shared" si="6"/>
        <v>-4.5102810375396984E-17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2.45</v>
      </c>
      <c r="C46" s="5">
        <f>C47+C48+C49</f>
        <v>2.217</v>
      </c>
      <c r="D46" s="6">
        <f aca="true" t="shared" si="7" ref="D46:D58">C46/B46*100</f>
        <v>90.48979591836735</v>
      </c>
      <c r="E46" s="23">
        <f>E47+E48+E49</f>
        <v>0</v>
      </c>
      <c r="F46" s="5">
        <f>F47+F48+F49</f>
        <v>0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2.3000000000000003</v>
      </c>
      <c r="O46" s="5">
        <f>O47+O48+O49</f>
        <v>2.217</v>
      </c>
      <c r="P46" s="6">
        <f aca="true" t="shared" si="9" ref="P46:P52">O46/N46*100</f>
        <v>96.39130434782608</v>
      </c>
      <c r="Q46" s="23">
        <f>Q47+Q48+Q49</f>
        <v>0.05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0.1</v>
      </c>
      <c r="U46" s="5">
        <f>U47+U48+U49</f>
        <v>0</v>
      </c>
      <c r="V46" s="6">
        <f aca="true" t="shared" si="11" ref="V46:V51">U46/T46*100</f>
        <v>0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0.15</v>
      </c>
      <c r="C47" s="5">
        <v>0.016</v>
      </c>
      <c r="D47" s="6">
        <f t="shared" si="7"/>
        <v>10.666666666666668</v>
      </c>
      <c r="E47" s="23"/>
      <c r="F47" s="5"/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0.15</v>
      </c>
      <c r="O47" s="5">
        <v>0.016</v>
      </c>
      <c r="P47" s="6">
        <f t="shared" si="9"/>
        <v>10.666666666666668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0.7</v>
      </c>
      <c r="C48" s="5">
        <v>0.252</v>
      </c>
      <c r="D48" s="6">
        <f t="shared" si="7"/>
        <v>36.00000000000001</v>
      </c>
      <c r="E48" s="23"/>
      <c r="F48" s="5"/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0.55</v>
      </c>
      <c r="O48" s="5">
        <v>0.252</v>
      </c>
      <c r="P48" s="6">
        <f t="shared" si="9"/>
        <v>45.81818181818181</v>
      </c>
      <c r="Q48" s="23">
        <v>0.05</v>
      </c>
      <c r="R48" s="5"/>
      <c r="S48" s="6">
        <f t="shared" si="10"/>
        <v>0</v>
      </c>
      <c r="T48" s="23">
        <v>0.1</v>
      </c>
      <c r="U48" s="5"/>
      <c r="V48" s="6">
        <f t="shared" si="11"/>
        <v>0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1.6</v>
      </c>
      <c r="C49" s="5">
        <v>1.949</v>
      </c>
      <c r="D49" s="6">
        <f t="shared" si="7"/>
        <v>121.81249999999999</v>
      </c>
      <c r="E49" s="23"/>
      <c r="F49" s="5"/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1.6</v>
      </c>
      <c r="O49" s="5">
        <v>1.949</v>
      </c>
      <c r="P49" s="6">
        <f t="shared" si="9"/>
        <v>121.81249999999999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>
        <v>3.718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>
        <v>3.718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1.9</v>
      </c>
      <c r="C51" s="5">
        <v>0.44</v>
      </c>
      <c r="D51" s="6">
        <f t="shared" si="7"/>
        <v>23.157894736842106</v>
      </c>
      <c r="E51" s="23"/>
      <c r="F51" s="5"/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1.9</v>
      </c>
      <c r="O51" s="5">
        <v>0.44</v>
      </c>
      <c r="P51" s="6">
        <f t="shared" si="9"/>
        <v>23.157894736842106</v>
      </c>
      <c r="Q51" s="23"/>
      <c r="R51" s="5">
        <v>0</v>
      </c>
      <c r="S51" s="6" t="e">
        <f t="shared" si="10"/>
        <v>#DIV/0!</v>
      </c>
      <c r="T51" s="23"/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0.045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0.017</v>
      </c>
      <c r="S56" s="6" t="e">
        <f>R56/Q56*100</f>
        <v>#DIV/0!</v>
      </c>
      <c r="T56" s="23">
        <f>T57+T58</f>
        <v>0</v>
      </c>
      <c r="U56" s="5">
        <f>U57+U58</f>
        <v>0.027999999999999997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0.021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0.012</v>
      </c>
      <c r="S57" s="6" t="e">
        <f>R57/Q57*100</f>
        <v>#DIV/0!</v>
      </c>
      <c r="T57" s="23"/>
      <c r="U57" s="5">
        <v>0.009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0.024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0.005</v>
      </c>
      <c r="S58" s="6" t="e">
        <f>R58/Q58*100</f>
        <v>#DIV/0!</v>
      </c>
      <c r="T58" s="23"/>
      <c r="U58" s="5">
        <v>0.019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A2:V3"/>
    <mergeCell ref="B5:D6"/>
    <mergeCell ref="E5:V5"/>
    <mergeCell ref="E6:G6"/>
    <mergeCell ref="H6:J6"/>
    <mergeCell ref="K6:M6"/>
    <mergeCell ref="N6:P6"/>
    <mergeCell ref="Q6:S6"/>
    <mergeCell ref="T6:V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31:V32"/>
    <mergeCell ref="B34:D35"/>
    <mergeCell ref="E34:V34"/>
    <mergeCell ref="E35:G35"/>
    <mergeCell ref="H35:J35"/>
    <mergeCell ref="K35:M35"/>
    <mergeCell ref="N35:P35"/>
    <mergeCell ref="Q35:S35"/>
    <mergeCell ref="T35:V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V36:V37"/>
    <mergeCell ref="P36:P37"/>
    <mergeCell ref="Q36:Q37"/>
    <mergeCell ref="R36:R37"/>
    <mergeCell ref="S36:S37"/>
    <mergeCell ref="T36:T37"/>
    <mergeCell ref="U36:U37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C28">
      <selection activeCell="M43" sqref="M43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37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5.2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41" t="s">
        <v>11</v>
      </c>
      <c r="C7" s="36" t="s">
        <v>12</v>
      </c>
      <c r="D7" s="36" t="s">
        <v>13</v>
      </c>
      <c r="E7" s="41" t="s">
        <v>11</v>
      </c>
      <c r="F7" s="36" t="s">
        <v>12</v>
      </c>
      <c r="G7" s="36" t="s">
        <v>13</v>
      </c>
      <c r="H7" s="41" t="s">
        <v>11</v>
      </c>
      <c r="I7" s="36" t="s">
        <v>12</v>
      </c>
      <c r="J7" s="36" t="s">
        <v>13</v>
      </c>
      <c r="K7" s="41" t="s">
        <v>11</v>
      </c>
      <c r="L7" s="36" t="s">
        <v>12</v>
      </c>
      <c r="M7" s="36" t="s">
        <v>13</v>
      </c>
      <c r="N7" s="41" t="s">
        <v>11</v>
      </c>
      <c r="O7" s="36" t="s">
        <v>12</v>
      </c>
      <c r="P7" s="36" t="s">
        <v>13</v>
      </c>
      <c r="Q7" s="41" t="s">
        <v>11</v>
      </c>
      <c r="R7" s="36" t="s">
        <v>12</v>
      </c>
      <c r="S7" s="36" t="s">
        <v>13</v>
      </c>
      <c r="T7" s="41" t="s">
        <v>11</v>
      </c>
      <c r="U7" s="36" t="s">
        <v>12</v>
      </c>
      <c r="V7" s="36" t="s">
        <v>13</v>
      </c>
    </row>
    <row r="8" spans="1:22" ht="12.75">
      <c r="A8" s="3"/>
      <c r="B8" s="41"/>
      <c r="C8" s="36"/>
      <c r="D8" s="36"/>
      <c r="E8" s="41"/>
      <c r="F8" s="36"/>
      <c r="G8" s="36"/>
      <c r="H8" s="41"/>
      <c r="I8" s="36"/>
      <c r="J8" s="36"/>
      <c r="K8" s="41"/>
      <c r="L8" s="36"/>
      <c r="M8" s="36"/>
      <c r="N8" s="41"/>
      <c r="O8" s="36"/>
      <c r="P8" s="36"/>
      <c r="Q8" s="41"/>
      <c r="R8" s="36"/>
      <c r="S8" s="36"/>
      <c r="T8" s="41"/>
      <c r="U8" s="36"/>
      <c r="V8" s="36"/>
    </row>
    <row r="9" spans="1:25" ht="12.75">
      <c r="A9" s="4" t="s">
        <v>14</v>
      </c>
      <c r="B9" s="23">
        <f>B11+B13+B14+B30</f>
        <v>34.580000000000005</v>
      </c>
      <c r="C9" s="19">
        <f>C11+C13+C14+C30</f>
        <v>28.092999999999996</v>
      </c>
      <c r="D9" s="6">
        <f>C9/B9*100</f>
        <v>81.24060150375938</v>
      </c>
      <c r="E9" s="23">
        <f>E11+E13+E14+E30</f>
        <v>0.6699999999999999</v>
      </c>
      <c r="F9" s="5">
        <f>F11+F13+F14+F30</f>
        <v>0.517</v>
      </c>
      <c r="G9" s="6">
        <f>F9/E9*100</f>
        <v>77.16417910447763</v>
      </c>
      <c r="H9" s="23"/>
      <c r="I9" s="5"/>
      <c r="J9" s="5"/>
      <c r="K9" s="23">
        <f>K11+K13+K14+K30</f>
        <v>0</v>
      </c>
      <c r="L9" s="5">
        <f>L11+L13+L14+L30</f>
        <v>0.006</v>
      </c>
      <c r="M9" s="6" t="e">
        <f>L9/K9*100</f>
        <v>#DIV/0!</v>
      </c>
      <c r="N9" s="23">
        <f>N11+N13+N14+N30</f>
        <v>28.08</v>
      </c>
      <c r="O9" s="5">
        <f>O11+O13+O14+O30</f>
        <v>23.042</v>
      </c>
      <c r="P9" s="6">
        <f>O9/N9*100</f>
        <v>82.05840455840458</v>
      </c>
      <c r="Q9" s="23">
        <f>Q11+Q13+Q14+Q30</f>
        <v>2.39</v>
      </c>
      <c r="R9" s="5">
        <f>R11+R13+R14+R30</f>
        <v>1.807</v>
      </c>
      <c r="S9" s="6">
        <f>R9/Q9*100</f>
        <v>75.60669456066945</v>
      </c>
      <c r="T9" s="23">
        <f>T11+T13+T14</f>
        <v>2.73</v>
      </c>
      <c r="U9" s="5">
        <f>U11+U13+U14+U30</f>
        <v>2.016</v>
      </c>
      <c r="V9" s="6">
        <f>U9/T9*100</f>
        <v>73.84615384615385</v>
      </c>
      <c r="W9" s="14">
        <f aca="true" t="shared" si="0" ref="W9:W37">C9-F9-L9-O9-R9-U9</f>
        <v>0.7049999999999952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23.650000000000002</v>
      </c>
      <c r="C11" s="5">
        <f>C17+C21+C22+C23+C24+C27</f>
        <v>23.275</v>
      </c>
      <c r="D11" s="6">
        <f>C11/B11*100</f>
        <v>98.41437632135305</v>
      </c>
      <c r="E11" s="23">
        <f>E17+E21+E22+E23+E24+E27</f>
        <v>0.12</v>
      </c>
      <c r="F11" s="5">
        <f>F17+F21+F22+F23+F24+F27</f>
        <v>0.317</v>
      </c>
      <c r="G11" s="6">
        <f>F11/E11*100</f>
        <v>264.1666666666667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21.75</v>
      </c>
      <c r="O11" s="5">
        <f>O17+O21+O22+O23+O24+O27</f>
        <v>19.803</v>
      </c>
      <c r="P11" s="6">
        <f>O11/N11*100</f>
        <v>91.04827586206898</v>
      </c>
      <c r="Q11" s="23">
        <f>Q17+Q21+Q22+Q23+Q24+Q27</f>
        <v>0.4</v>
      </c>
      <c r="R11" s="5">
        <f>R17+R21+R22+R23+R24+R27</f>
        <v>1.27</v>
      </c>
      <c r="S11" s="6">
        <f>R11/Q11*100</f>
        <v>317.5</v>
      </c>
      <c r="T11" s="23">
        <f>T17+T21+T22+T23+T24+T27</f>
        <v>1.23</v>
      </c>
      <c r="U11" s="5">
        <f>U17+U21+U22+U23+U24+U27</f>
        <v>1.59</v>
      </c>
      <c r="V11" s="6">
        <f>U11/T11*100</f>
        <v>129.26829268292684</v>
      </c>
      <c r="W11" s="14">
        <f t="shared" si="0"/>
        <v>0.2949999999999975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5.9</v>
      </c>
      <c r="C13" s="5">
        <v>2.316</v>
      </c>
      <c r="D13" s="6">
        <f>C13/B13*100</f>
        <v>39.25423728813559</v>
      </c>
      <c r="E13" s="23">
        <v>0.29</v>
      </c>
      <c r="F13" s="5">
        <v>0.056</v>
      </c>
      <c r="G13" s="6">
        <f>F13/E13*100</f>
        <v>19.31034482758621</v>
      </c>
      <c r="H13" s="23"/>
      <c r="I13" s="5"/>
      <c r="J13" s="5"/>
      <c r="K13" s="23">
        <v>0</v>
      </c>
      <c r="L13" s="5">
        <v>0</v>
      </c>
      <c r="M13" s="6" t="e">
        <f>L13/K13*100</f>
        <v>#DIV/0!</v>
      </c>
      <c r="N13" s="23">
        <v>3.41</v>
      </c>
      <c r="O13" s="5">
        <v>1.845</v>
      </c>
      <c r="P13" s="6">
        <f>O13/N13*100</f>
        <v>54.10557184750733</v>
      </c>
      <c r="Q13" s="23">
        <v>1.33</v>
      </c>
      <c r="R13" s="5">
        <v>0.109</v>
      </c>
      <c r="S13" s="6">
        <f>R13/Q13*100</f>
        <v>8.195488721804512</v>
      </c>
      <c r="T13" s="23">
        <v>0.79</v>
      </c>
      <c r="U13" s="5">
        <v>0.145</v>
      </c>
      <c r="V13" s="6">
        <f>U13/T13*100</f>
        <v>18.354430379746834</v>
      </c>
      <c r="W13" s="14">
        <f t="shared" si="0"/>
        <v>0.16099999999999984</v>
      </c>
      <c r="X13" s="7"/>
      <c r="Y13" s="7"/>
    </row>
    <row r="14" spans="1:25" ht="12.75">
      <c r="A14" s="10" t="s">
        <v>17</v>
      </c>
      <c r="B14" s="23">
        <v>5.03</v>
      </c>
      <c r="C14" s="5">
        <v>2.45</v>
      </c>
      <c r="D14" s="6">
        <f>C14/B14*100</f>
        <v>48.70775347912525</v>
      </c>
      <c r="E14" s="23">
        <v>0.26</v>
      </c>
      <c r="F14" s="5">
        <v>0.124</v>
      </c>
      <c r="G14" s="6">
        <f>F14/E14*100</f>
        <v>47.692307692307686</v>
      </c>
      <c r="H14" s="23"/>
      <c r="I14" s="5"/>
      <c r="J14" s="5"/>
      <c r="K14" s="23">
        <v>0</v>
      </c>
      <c r="L14" s="5">
        <v>0.006</v>
      </c>
      <c r="M14" s="6" t="e">
        <f>L14/K14*100</f>
        <v>#DIV/0!</v>
      </c>
      <c r="N14" s="23">
        <v>2.92</v>
      </c>
      <c r="O14" s="5">
        <v>1.393</v>
      </c>
      <c r="P14" s="6">
        <f>O14/N14*100</f>
        <v>47.705479452054796</v>
      </c>
      <c r="Q14" s="23">
        <v>0.66</v>
      </c>
      <c r="R14" s="5">
        <v>0.411</v>
      </c>
      <c r="S14" s="6">
        <f>R14/Q14*100</f>
        <v>62.272727272727266</v>
      </c>
      <c r="T14" s="23">
        <v>0.71</v>
      </c>
      <c r="U14" s="5">
        <v>0.279</v>
      </c>
      <c r="V14" s="6">
        <f>U14/T14*100</f>
        <v>39.29577464788733</v>
      </c>
      <c r="W14" s="14">
        <f t="shared" si="0"/>
        <v>0.2370000000000002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15.440000000000001</v>
      </c>
      <c r="C17" s="5">
        <f>C18+C19+C20</f>
        <v>13.198999999999998</v>
      </c>
      <c r="D17" s="6">
        <f aca="true" t="shared" si="1" ref="D17:D23">C17/B17*100</f>
        <v>85.48575129533677</v>
      </c>
      <c r="E17" s="23">
        <f>E18+E19+E20</f>
        <v>0.12</v>
      </c>
      <c r="F17" s="5">
        <f>F18+F19+F20</f>
        <v>0.198</v>
      </c>
      <c r="G17" s="6">
        <f aca="true" t="shared" si="2" ref="G17:G22">F17/E17*100</f>
        <v>165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15.18</v>
      </c>
      <c r="O17" s="5">
        <f>O18+O19+O20</f>
        <v>12.861</v>
      </c>
      <c r="P17" s="6">
        <f aca="true" t="shared" si="3" ref="P17:P23">O17/N17*100</f>
        <v>84.72332015810278</v>
      </c>
      <c r="Q17" s="23">
        <f>Q18+Q19+Q20</f>
        <v>0</v>
      </c>
      <c r="R17" s="5">
        <f>R18+R19+R20</f>
        <v>0.036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0.101</v>
      </c>
      <c r="V17" s="6" t="e">
        <f aca="true" t="shared" si="5" ref="V17:V22">U17/T17*100</f>
        <v>#DIV/0!</v>
      </c>
      <c r="W17" s="14">
        <f t="shared" si="0"/>
        <v>0.002999999999997005</v>
      </c>
      <c r="X17" s="7"/>
      <c r="Y17" s="7"/>
    </row>
    <row r="18" spans="1:25" ht="12.75">
      <c r="A18" s="13" t="s">
        <v>20</v>
      </c>
      <c r="B18" s="23">
        <v>6.04</v>
      </c>
      <c r="C18" s="5">
        <v>5.551</v>
      </c>
      <c r="D18" s="6">
        <f t="shared" si="1"/>
        <v>91.90397350993378</v>
      </c>
      <c r="E18" s="23">
        <v>0.02</v>
      </c>
      <c r="F18" s="5">
        <v>0.013</v>
      </c>
      <c r="G18" s="6">
        <f t="shared" si="2"/>
        <v>64.99999999999999</v>
      </c>
      <c r="H18" s="23"/>
      <c r="I18" s="5"/>
      <c r="J18" s="5"/>
      <c r="K18" s="23"/>
      <c r="L18" s="5"/>
      <c r="M18" s="6" t="e">
        <f>L18/K18*100</f>
        <v>#DIV/0!</v>
      </c>
      <c r="N18" s="23">
        <v>6.02</v>
      </c>
      <c r="O18" s="5">
        <v>5.401</v>
      </c>
      <c r="P18" s="6">
        <f t="shared" si="3"/>
        <v>89.71760797342193</v>
      </c>
      <c r="Q18" s="23"/>
      <c r="R18" s="5">
        <v>0.036</v>
      </c>
      <c r="S18" s="6" t="e">
        <f t="shared" si="4"/>
        <v>#DIV/0!</v>
      </c>
      <c r="T18" s="23"/>
      <c r="U18" s="5">
        <v>0.098</v>
      </c>
      <c r="V18" s="6" t="e">
        <f t="shared" si="5"/>
        <v>#DIV/0!</v>
      </c>
      <c r="W18" s="14">
        <f t="shared" si="0"/>
        <v>0.0030000000000004468</v>
      </c>
      <c r="X18" s="7"/>
      <c r="Y18" s="7"/>
    </row>
    <row r="19" spans="1:25" ht="12.75">
      <c r="A19" s="13" t="s">
        <v>21</v>
      </c>
      <c r="B19" s="23">
        <v>5.35</v>
      </c>
      <c r="C19" s="5">
        <v>4.233</v>
      </c>
      <c r="D19" s="6">
        <f t="shared" si="1"/>
        <v>79.12149532710279</v>
      </c>
      <c r="E19" s="23">
        <v>0.02</v>
      </c>
      <c r="F19" s="5">
        <v>0.035</v>
      </c>
      <c r="G19" s="6">
        <f t="shared" si="2"/>
        <v>175.00000000000003</v>
      </c>
      <c r="H19" s="23"/>
      <c r="I19" s="5"/>
      <c r="J19" s="5"/>
      <c r="K19" s="23"/>
      <c r="L19" s="5"/>
      <c r="M19" s="6" t="e">
        <f>L19/K19*100</f>
        <v>#DIV/0!</v>
      </c>
      <c r="N19" s="23">
        <v>5.26</v>
      </c>
      <c r="O19" s="5">
        <v>4.195</v>
      </c>
      <c r="P19" s="6">
        <f t="shared" si="3"/>
        <v>79.75285171102662</v>
      </c>
      <c r="Q19" s="23"/>
      <c r="R19" s="5">
        <v>0</v>
      </c>
      <c r="S19" s="6" t="e">
        <f t="shared" si="4"/>
        <v>#DIV/0!</v>
      </c>
      <c r="T19" s="23">
        <v>0</v>
      </c>
      <c r="U19" s="5">
        <v>0.003</v>
      </c>
      <c r="V19" s="6" t="e">
        <f t="shared" si="5"/>
        <v>#DIV/0!</v>
      </c>
      <c r="W19" s="14">
        <f t="shared" si="0"/>
        <v>-7.745540320236444E-16</v>
      </c>
      <c r="X19" s="7"/>
      <c r="Y19" s="7"/>
    </row>
    <row r="20" spans="1:25" ht="12.75">
      <c r="A20" s="13" t="s">
        <v>22</v>
      </c>
      <c r="B20" s="23">
        <v>4.05</v>
      </c>
      <c r="C20" s="5">
        <v>3.415</v>
      </c>
      <c r="D20" s="6">
        <f t="shared" si="1"/>
        <v>84.32098765432099</v>
      </c>
      <c r="E20" s="23">
        <v>0.08</v>
      </c>
      <c r="F20" s="5">
        <v>0.15</v>
      </c>
      <c r="G20" s="6">
        <f t="shared" si="2"/>
        <v>187.5</v>
      </c>
      <c r="H20" s="23"/>
      <c r="I20" s="5"/>
      <c r="J20" s="5"/>
      <c r="K20" s="23"/>
      <c r="L20" s="5"/>
      <c r="M20" s="6" t="e">
        <f>L20/K20*100</f>
        <v>#DIV/0!</v>
      </c>
      <c r="N20" s="23">
        <v>3.9</v>
      </c>
      <c r="O20" s="5">
        <v>3.265</v>
      </c>
      <c r="P20" s="6">
        <f t="shared" si="3"/>
        <v>83.71794871794872</v>
      </c>
      <c r="Q20" s="23"/>
      <c r="R20" s="5"/>
      <c r="S20" s="6" t="e">
        <f t="shared" si="4"/>
        <v>#DIV/0!</v>
      </c>
      <c r="T20" s="23"/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2</v>
      </c>
      <c r="C21" s="5">
        <v>3.303</v>
      </c>
      <c r="D21" s="6">
        <f t="shared" si="1"/>
        <v>165.15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2</v>
      </c>
      <c r="O21" s="5">
        <v>3.303</v>
      </c>
      <c r="P21" s="6">
        <f t="shared" si="3"/>
        <v>165.15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4.58</v>
      </c>
      <c r="C22" s="5">
        <v>1.377</v>
      </c>
      <c r="D22" s="6">
        <f t="shared" si="1"/>
        <v>30.06550218340611</v>
      </c>
      <c r="E22" s="23">
        <v>0</v>
      </c>
      <c r="F22" s="5">
        <v>0.119</v>
      </c>
      <c r="G22" s="6" t="e">
        <f t="shared" si="2"/>
        <v>#DIV/0!</v>
      </c>
      <c r="H22" s="23"/>
      <c r="I22" s="5"/>
      <c r="J22" s="5"/>
      <c r="K22" s="23"/>
      <c r="L22" s="5">
        <v>0</v>
      </c>
      <c r="M22" s="6" t="e">
        <f>L22/K22*100</f>
        <v>#DIV/0!</v>
      </c>
      <c r="N22" s="23">
        <v>4.57</v>
      </c>
      <c r="O22" s="5">
        <v>1.139</v>
      </c>
      <c r="P22" s="6">
        <f t="shared" si="3"/>
        <v>24.923413566739605</v>
      </c>
      <c r="Q22" s="23">
        <v>0</v>
      </c>
      <c r="R22" s="5">
        <v>0</v>
      </c>
      <c r="S22" s="6" t="e">
        <f t="shared" si="4"/>
        <v>#DIV/0!</v>
      </c>
      <c r="T22" s="23">
        <v>0.01</v>
      </c>
      <c r="U22" s="5">
        <v>0.119</v>
      </c>
      <c r="V22" s="6">
        <f t="shared" si="5"/>
        <v>1189.9999999999998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>
        <v>2.5</v>
      </c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>
        <v>2.5</v>
      </c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aca="true" t="shared" si="6" ref="D24:D29">C24/B24*100</f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</v>
      </c>
      <c r="D25" s="6" t="e">
        <f t="shared" si="6"/>
        <v>#DIV/0!</v>
      </c>
      <c r="E25" s="23">
        <v>0</v>
      </c>
      <c r="F25" s="5">
        <v>0</v>
      </c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</v>
      </c>
      <c r="C26" s="5">
        <v>0</v>
      </c>
      <c r="D26" s="6" t="e">
        <f t="shared" si="6"/>
        <v>#DIV/0!</v>
      </c>
      <c r="E26" s="23">
        <v>0</v>
      </c>
      <c r="F26" s="5">
        <v>0</v>
      </c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1.63</v>
      </c>
      <c r="C27" s="5">
        <f>C28+C29</f>
        <v>2.896</v>
      </c>
      <c r="D27" s="6">
        <f t="shared" si="6"/>
        <v>177.6687116564417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0.4</v>
      </c>
      <c r="R27" s="5">
        <f>R28+R29</f>
        <v>1.234</v>
      </c>
      <c r="S27" s="6">
        <f>R27/Q27*100</f>
        <v>308.5</v>
      </c>
      <c r="T27" s="23">
        <f>T28+T29</f>
        <v>1.22</v>
      </c>
      <c r="U27" s="5">
        <f>U28+U29</f>
        <v>1.37</v>
      </c>
      <c r="V27" s="6">
        <f>U27/T27*100</f>
        <v>112.29508196721312</v>
      </c>
      <c r="W27" s="14">
        <f t="shared" si="0"/>
        <v>0.2919999999999998</v>
      </c>
      <c r="X27" s="7"/>
      <c r="Y27" s="7"/>
    </row>
    <row r="28" spans="1:25" ht="12.75">
      <c r="A28" s="13" t="s">
        <v>20</v>
      </c>
      <c r="B28" s="23">
        <v>0.81</v>
      </c>
      <c r="C28" s="5">
        <v>1.791</v>
      </c>
      <c r="D28" s="6">
        <f t="shared" si="6"/>
        <v>221.1111111111111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0.2</v>
      </c>
      <c r="R28" s="5">
        <v>0.748</v>
      </c>
      <c r="S28" s="6">
        <f>R28/Q28*100</f>
        <v>374</v>
      </c>
      <c r="T28" s="23">
        <v>0.61</v>
      </c>
      <c r="U28" s="5">
        <v>0.843</v>
      </c>
      <c r="V28" s="6">
        <f>U28/T28*100</f>
        <v>138.19672131147541</v>
      </c>
      <c r="W28" s="14">
        <f t="shared" si="0"/>
        <v>0.19999999999999996</v>
      </c>
      <c r="X28" s="7"/>
      <c r="Y28" s="7"/>
    </row>
    <row r="29" spans="1:25" ht="12.75">
      <c r="A29" s="13" t="s">
        <v>21</v>
      </c>
      <c r="B29" s="23">
        <v>0.82</v>
      </c>
      <c r="C29" s="5">
        <v>1.105</v>
      </c>
      <c r="D29" s="6">
        <f t="shared" si="6"/>
        <v>134.7560975609756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0.2</v>
      </c>
      <c r="R29" s="5">
        <v>0.486</v>
      </c>
      <c r="S29" s="6">
        <f>R29/Q29*100</f>
        <v>242.99999999999997</v>
      </c>
      <c r="T29" s="23">
        <v>0.61</v>
      </c>
      <c r="U29" s="5">
        <v>0.527</v>
      </c>
      <c r="V29" s="6">
        <f>U29/T29*100</f>
        <v>86.39344262295083</v>
      </c>
      <c r="W29" s="14">
        <f t="shared" si="0"/>
        <v>0.09199999999999997</v>
      </c>
      <c r="X29" s="7"/>
      <c r="Y29" s="7"/>
    </row>
    <row r="30" spans="1:25" ht="12.75">
      <c r="A30" s="16" t="s">
        <v>28</v>
      </c>
      <c r="B30" s="24"/>
      <c r="C30" s="17">
        <v>0.052</v>
      </c>
      <c r="D30" s="17"/>
      <c r="E30" s="24"/>
      <c r="F30" s="17">
        <v>0.02</v>
      </c>
      <c r="G30" s="17"/>
      <c r="H30" s="24"/>
      <c r="I30" s="17"/>
      <c r="J30" s="17"/>
      <c r="K30" s="24"/>
      <c r="L30" s="17"/>
      <c r="M30" s="17"/>
      <c r="N30" s="24"/>
      <c r="O30" s="5">
        <v>0.001</v>
      </c>
      <c r="P30" s="17"/>
      <c r="Q30" s="24"/>
      <c r="R30" s="5">
        <v>0.017</v>
      </c>
      <c r="S30" s="17"/>
      <c r="T30" s="24"/>
      <c r="U30" s="17">
        <v>0.002</v>
      </c>
      <c r="V30" s="17"/>
      <c r="W30" s="14">
        <f t="shared" si="0"/>
        <v>0.011999999999999999</v>
      </c>
      <c r="X30" s="7"/>
      <c r="Y30" s="7"/>
    </row>
    <row r="31" spans="1:23" ht="12.75" customHeight="1">
      <c r="A31" s="38" t="s">
        <v>36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41" t="s">
        <v>11</v>
      </c>
      <c r="C36" s="36" t="s">
        <v>12</v>
      </c>
      <c r="D36" s="36" t="s">
        <v>13</v>
      </c>
      <c r="E36" s="41" t="s">
        <v>11</v>
      </c>
      <c r="F36" s="36" t="s">
        <v>12</v>
      </c>
      <c r="G36" s="36" t="s">
        <v>13</v>
      </c>
      <c r="H36" s="41" t="s">
        <v>11</v>
      </c>
      <c r="I36" s="36" t="s">
        <v>12</v>
      </c>
      <c r="J36" s="36" t="s">
        <v>13</v>
      </c>
      <c r="K36" s="41" t="s">
        <v>11</v>
      </c>
      <c r="L36" s="36" t="s">
        <v>12</v>
      </c>
      <c r="M36" s="36" t="s">
        <v>13</v>
      </c>
      <c r="N36" s="41" t="s">
        <v>11</v>
      </c>
      <c r="O36" s="36" t="s">
        <v>12</v>
      </c>
      <c r="P36" s="36" t="s">
        <v>13</v>
      </c>
      <c r="Q36" s="41" t="s">
        <v>11</v>
      </c>
      <c r="R36" s="36" t="s">
        <v>12</v>
      </c>
      <c r="S36" s="36" t="s">
        <v>13</v>
      </c>
      <c r="T36" s="41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41"/>
      <c r="C37" s="36"/>
      <c r="D37" s="36"/>
      <c r="E37" s="41"/>
      <c r="F37" s="36"/>
      <c r="G37" s="36"/>
      <c r="H37" s="41"/>
      <c r="I37" s="36"/>
      <c r="J37" s="36"/>
      <c r="K37" s="41"/>
      <c r="L37" s="36"/>
      <c r="M37" s="36"/>
      <c r="N37" s="41"/>
      <c r="O37" s="36"/>
      <c r="P37" s="36"/>
      <c r="Q37" s="41"/>
      <c r="R37" s="36"/>
      <c r="S37" s="36"/>
      <c r="T37" s="41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51.86</v>
      </c>
      <c r="C38" s="19">
        <f>C40+C42+C43+C59</f>
        <v>73.579</v>
      </c>
      <c r="D38" s="6">
        <f>C38/B38*100</f>
        <v>141.88006170458925</v>
      </c>
      <c r="E38" s="23">
        <f>E40+E42+E43+E59</f>
        <v>0.2</v>
      </c>
      <c r="F38" s="5">
        <f>F40+F42+F43+F59</f>
        <v>1.13</v>
      </c>
      <c r="G38" s="6">
        <f>F38/E38*100</f>
        <v>565</v>
      </c>
      <c r="H38" s="23"/>
      <c r="I38" s="5"/>
      <c r="J38" s="5"/>
      <c r="K38" s="23">
        <f>K40+K42+K43+K59</f>
        <v>0</v>
      </c>
      <c r="L38" s="5">
        <f>L40+L42+L43+L59</f>
        <v>0.001</v>
      </c>
      <c r="M38" s="6" t="e">
        <f>L38/K38*100</f>
        <v>#DIV/0!</v>
      </c>
      <c r="N38" s="23">
        <f>N40+N42+N43+N59</f>
        <v>49.199999999999996</v>
      </c>
      <c r="O38" s="5">
        <f>O40+O42+O43+O59</f>
        <v>68.733</v>
      </c>
      <c r="P38" s="6">
        <f>O38/N38*100</f>
        <v>139.70121951219514</v>
      </c>
      <c r="Q38" s="23">
        <f>Q40+Q42+Q43+Q59</f>
        <v>1.5</v>
      </c>
      <c r="R38" s="5">
        <f>R40+R42+R43+R59</f>
        <v>2.117</v>
      </c>
      <c r="S38" s="6">
        <f>R38/Q38*100</f>
        <v>141.13333333333333</v>
      </c>
      <c r="T38" s="23">
        <f>T40+T42+T43+T59</f>
        <v>0.8</v>
      </c>
      <c r="U38" s="5">
        <f>U40+U42+U43+U59</f>
        <v>1.279</v>
      </c>
      <c r="V38" s="6">
        <f>U38/T38*100</f>
        <v>159.875</v>
      </c>
      <c r="W38" s="14">
        <f>C38-F38-L38-O38-R38-U38</f>
        <v>0.3189999999999893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7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24.549999999999997</v>
      </c>
      <c r="C40" s="19">
        <f>C46+C50+C51+C52+C53+C56</f>
        <v>20.365</v>
      </c>
      <c r="D40" s="6">
        <f>C40/B40*100</f>
        <v>82.9531568228106</v>
      </c>
      <c r="E40" s="23">
        <f>E46+E50+E51+E52+E53+E56</f>
        <v>0</v>
      </c>
      <c r="F40" s="5">
        <f>F46+F50+F51+F52+F53+F56</f>
        <v>0.251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24.549999999999997</v>
      </c>
      <c r="O40" s="5">
        <f>O46+O50+O51+O52+O53+O56</f>
        <v>19.531</v>
      </c>
      <c r="P40" s="6">
        <f>O40/N40*100</f>
        <v>79.55600814663951</v>
      </c>
      <c r="Q40" s="23">
        <f>Q46+Q50+Q51+Q52+Q53+Q56</f>
        <v>0</v>
      </c>
      <c r="R40" s="19">
        <f>R46+R50+R51+R52+R53+R56</f>
        <v>0.28500000000000003</v>
      </c>
      <c r="S40" s="6" t="e">
        <f>R40/Q40*100</f>
        <v>#DIV/0!</v>
      </c>
      <c r="T40" s="23">
        <f>T46+T50+T51+T52+T53+T56</f>
        <v>0</v>
      </c>
      <c r="U40" s="5">
        <f>U46+U50+U51+U52+U53+U56</f>
        <v>0.262</v>
      </c>
      <c r="V40" s="6" t="e">
        <f>U40/T40*100</f>
        <v>#DIV/0!</v>
      </c>
      <c r="W40" s="14">
        <f t="shared" si="7"/>
        <v>0.03599999999999837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7"/>
        <v>0</v>
      </c>
      <c r="X41" s="7"/>
      <c r="Y41" s="7"/>
    </row>
    <row r="42" spans="1:25" ht="12.75">
      <c r="A42" s="9" t="s">
        <v>16</v>
      </c>
      <c r="B42" s="23">
        <v>18.31</v>
      </c>
      <c r="C42" s="5">
        <v>30.261</v>
      </c>
      <c r="D42" s="6">
        <f>C42/B42*100</f>
        <v>165.27034407427635</v>
      </c>
      <c r="E42" s="23">
        <v>0</v>
      </c>
      <c r="F42" s="5">
        <v>0.395</v>
      </c>
      <c r="G42" s="6" t="e">
        <f>F42/E42*100</f>
        <v>#DIV/0!</v>
      </c>
      <c r="H42" s="23"/>
      <c r="I42" s="5"/>
      <c r="J42" s="5"/>
      <c r="K42" s="23"/>
      <c r="L42" s="5"/>
      <c r="M42" s="6"/>
      <c r="N42" s="23">
        <v>17.28</v>
      </c>
      <c r="O42" s="5">
        <v>28.661</v>
      </c>
      <c r="P42" s="6">
        <f>O42/N42*100</f>
        <v>165.8622685185185</v>
      </c>
      <c r="Q42" s="23">
        <v>0.6</v>
      </c>
      <c r="R42" s="5">
        <v>0.521</v>
      </c>
      <c r="S42" s="6">
        <f>R42/Q42*100</f>
        <v>86.83333333333334</v>
      </c>
      <c r="T42" s="23">
        <v>0.4</v>
      </c>
      <c r="U42" s="5">
        <v>0.566</v>
      </c>
      <c r="V42" s="6">
        <f>U42/T42*100</f>
        <v>141.49999999999997</v>
      </c>
      <c r="W42" s="14">
        <f t="shared" si="7"/>
        <v>0.11799999999999833</v>
      </c>
      <c r="X42" s="7"/>
      <c r="Y42" s="7"/>
    </row>
    <row r="43" spans="1:25" ht="12.75">
      <c r="A43" s="10" t="s">
        <v>17</v>
      </c>
      <c r="B43" s="23">
        <v>9</v>
      </c>
      <c r="C43" s="5">
        <v>22.953</v>
      </c>
      <c r="D43" s="6">
        <f>C43/B43*100</f>
        <v>255.0333333333333</v>
      </c>
      <c r="E43" s="23">
        <v>0.2</v>
      </c>
      <c r="F43" s="5">
        <v>0.484</v>
      </c>
      <c r="G43" s="6">
        <f>F43/E43*100</f>
        <v>242</v>
      </c>
      <c r="H43" s="23"/>
      <c r="I43" s="5"/>
      <c r="J43" s="5"/>
      <c r="K43" s="23"/>
      <c r="L43" s="5">
        <v>0.001</v>
      </c>
      <c r="M43" s="6" t="e">
        <f>L43/K43*100</f>
        <v>#DIV/0!</v>
      </c>
      <c r="N43" s="23">
        <v>7.37</v>
      </c>
      <c r="O43" s="5">
        <v>20.541</v>
      </c>
      <c r="P43" s="6">
        <f>O43/N43*100</f>
        <v>278.7109905020353</v>
      </c>
      <c r="Q43" s="23">
        <v>0.9</v>
      </c>
      <c r="R43" s="5">
        <v>1.311</v>
      </c>
      <c r="S43" s="6">
        <f>R43/Q43*100</f>
        <v>145.66666666666666</v>
      </c>
      <c r="T43" s="23">
        <v>0.4</v>
      </c>
      <c r="U43" s="5">
        <v>0.451</v>
      </c>
      <c r="V43" s="6">
        <f>U43/T43*100</f>
        <v>112.75</v>
      </c>
      <c r="W43" s="14">
        <f t="shared" si="7"/>
        <v>0.16499999999999965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7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7"/>
        <v>0</v>
      </c>
      <c r="X45" s="7"/>
      <c r="Y45" s="7"/>
    </row>
    <row r="46" spans="1:25" ht="12.75">
      <c r="A46" s="13" t="s">
        <v>19</v>
      </c>
      <c r="B46" s="23">
        <f>B47+B48+B49</f>
        <v>18.68</v>
      </c>
      <c r="C46" s="19">
        <f>C47+C48+C49</f>
        <v>11.736</v>
      </c>
      <c r="D46" s="6">
        <f aca="true" t="shared" si="8" ref="D46:D52">C46/B46*100</f>
        <v>62.82655246252678</v>
      </c>
      <c r="E46" s="23">
        <f>E47+E48+E49</f>
        <v>0</v>
      </c>
      <c r="F46" s="5">
        <f>F47+F48+F49</f>
        <v>0.218</v>
      </c>
      <c r="G46" s="6" t="e">
        <f>F46/E46*100</f>
        <v>#DIV/0!</v>
      </c>
      <c r="H46" s="23"/>
      <c r="I46" s="5"/>
      <c r="J46" s="5"/>
      <c r="K46" s="23"/>
      <c r="L46" s="5">
        <f>L47+L48+L49</f>
        <v>0</v>
      </c>
      <c r="M46" s="6"/>
      <c r="N46" s="23">
        <f>N47+N48+N49</f>
        <v>18.68</v>
      </c>
      <c r="O46" s="5">
        <f>O47+O48+O49</f>
        <v>11.466999999999999</v>
      </c>
      <c r="P46" s="6">
        <f aca="true" t="shared" si="9" ref="P46:P52">O46/N46*100</f>
        <v>61.38650963597429</v>
      </c>
      <c r="Q46" s="23">
        <f>Q47+Q48+Q49</f>
        <v>0</v>
      </c>
      <c r="R46" s="5">
        <f>R47+R48+R49</f>
        <v>0.015</v>
      </c>
      <c r="S46" s="6" t="e">
        <f>R46/Q46*100</f>
        <v>#DIV/0!</v>
      </c>
      <c r="T46" s="23">
        <f>T47+T48+T49</f>
        <v>0</v>
      </c>
      <c r="U46" s="5">
        <f>U47+U48+U49</f>
        <v>0</v>
      </c>
      <c r="V46" s="6" t="e">
        <f>U46/T46*100</f>
        <v>#DIV/0!</v>
      </c>
      <c r="W46" s="14">
        <f t="shared" si="7"/>
        <v>0.03600000000000193</v>
      </c>
      <c r="X46" s="7"/>
      <c r="Y46" s="7"/>
    </row>
    <row r="47" spans="1:25" ht="12.75">
      <c r="A47" s="13" t="s">
        <v>20</v>
      </c>
      <c r="B47" s="23">
        <v>5.57</v>
      </c>
      <c r="C47" s="5">
        <v>1.614</v>
      </c>
      <c r="D47" s="6">
        <f t="shared" si="8"/>
        <v>28.976660682226214</v>
      </c>
      <c r="E47" s="23"/>
      <c r="F47" s="5">
        <v>0</v>
      </c>
      <c r="G47" s="6"/>
      <c r="H47" s="23"/>
      <c r="I47" s="5"/>
      <c r="J47" s="5"/>
      <c r="K47" s="23"/>
      <c r="L47" s="5"/>
      <c r="M47" s="6"/>
      <c r="N47" s="23">
        <v>5.57</v>
      </c>
      <c r="O47" s="5">
        <v>1.594</v>
      </c>
      <c r="P47" s="6">
        <f t="shared" si="9"/>
        <v>28.617594254937163</v>
      </c>
      <c r="Q47" s="23"/>
      <c r="R47" s="5"/>
      <c r="S47" s="6"/>
      <c r="T47" s="23">
        <v>0</v>
      </c>
      <c r="U47" s="5">
        <v>0</v>
      </c>
      <c r="V47" s="6"/>
      <c r="W47" s="14">
        <f t="shared" si="7"/>
        <v>0.020000000000000018</v>
      </c>
      <c r="X47" s="7"/>
      <c r="Y47" s="7"/>
    </row>
    <row r="48" spans="1:25" ht="12.75">
      <c r="A48" s="13" t="s">
        <v>21</v>
      </c>
      <c r="B48" s="23">
        <v>7.31</v>
      </c>
      <c r="C48" s="5">
        <v>5.272</v>
      </c>
      <c r="D48" s="6">
        <f t="shared" si="8"/>
        <v>72.1203830369357</v>
      </c>
      <c r="E48" s="23">
        <v>0</v>
      </c>
      <c r="F48" s="5">
        <v>0</v>
      </c>
      <c r="G48" s="6" t="e">
        <f>F48/E48*100</f>
        <v>#DIV/0!</v>
      </c>
      <c r="H48" s="23"/>
      <c r="I48" s="5"/>
      <c r="J48" s="5"/>
      <c r="K48" s="23"/>
      <c r="L48" s="5"/>
      <c r="M48" s="6"/>
      <c r="N48" s="23">
        <v>7.31</v>
      </c>
      <c r="O48" s="5">
        <v>5.27</v>
      </c>
      <c r="P48" s="6">
        <f t="shared" si="9"/>
        <v>72.09302325581395</v>
      </c>
      <c r="Q48" s="23"/>
      <c r="R48" s="5">
        <v>0</v>
      </c>
      <c r="S48" s="6"/>
      <c r="T48" s="23">
        <v>0</v>
      </c>
      <c r="U48" s="5">
        <v>0</v>
      </c>
      <c r="V48" s="6" t="e">
        <f>U48/T48*100</f>
        <v>#DIV/0!</v>
      </c>
      <c r="W48" s="14">
        <f t="shared" si="7"/>
        <v>0.002000000000000668</v>
      </c>
      <c r="X48" s="7"/>
      <c r="Y48" s="7"/>
    </row>
    <row r="49" spans="1:25" ht="12.75">
      <c r="A49" s="13" t="s">
        <v>22</v>
      </c>
      <c r="B49" s="23">
        <v>5.8</v>
      </c>
      <c r="C49" s="5">
        <v>4.85</v>
      </c>
      <c r="D49" s="6">
        <f t="shared" si="8"/>
        <v>83.62068965517241</v>
      </c>
      <c r="E49" s="23">
        <v>0</v>
      </c>
      <c r="F49" s="5">
        <v>0.218</v>
      </c>
      <c r="G49" s="6" t="e">
        <f>F49/E49*100</f>
        <v>#DIV/0!</v>
      </c>
      <c r="H49" s="23"/>
      <c r="I49" s="5"/>
      <c r="J49" s="5"/>
      <c r="K49" s="23"/>
      <c r="L49" s="5"/>
      <c r="M49" s="6"/>
      <c r="N49" s="23">
        <v>5.8</v>
      </c>
      <c r="O49" s="5">
        <v>4.603</v>
      </c>
      <c r="P49" s="6">
        <f t="shared" si="9"/>
        <v>79.36206896551724</v>
      </c>
      <c r="Q49" s="23">
        <v>0</v>
      </c>
      <c r="R49" s="5">
        <v>0.015</v>
      </c>
      <c r="S49" s="6" t="e">
        <f>R49/Q49*100</f>
        <v>#DIV/0!</v>
      </c>
      <c r="T49" s="23">
        <v>0</v>
      </c>
      <c r="U49" s="5"/>
      <c r="V49" s="6" t="e">
        <f>U49/T49*100</f>
        <v>#DIV/0!</v>
      </c>
      <c r="W49" s="14">
        <f t="shared" si="7"/>
        <v>0.013999999999999915</v>
      </c>
      <c r="X49" s="7"/>
      <c r="Y49" s="7"/>
    </row>
    <row r="50" spans="1:25" ht="12.75">
      <c r="A50" s="13" t="s">
        <v>23</v>
      </c>
      <c r="B50" s="23">
        <v>0.7</v>
      </c>
      <c r="C50" s="5">
        <v>3.251</v>
      </c>
      <c r="D50" s="6">
        <f t="shared" si="8"/>
        <v>464.4285714285714</v>
      </c>
      <c r="E50" s="23"/>
      <c r="F50" s="5"/>
      <c r="G50" s="6" t="e">
        <f>F50/E50*100</f>
        <v>#DIV/0!</v>
      </c>
      <c r="H50" s="23"/>
      <c r="I50" s="5"/>
      <c r="J50" s="5"/>
      <c r="K50" s="23"/>
      <c r="L50" s="5"/>
      <c r="M50" s="6"/>
      <c r="N50" s="23">
        <v>0.7</v>
      </c>
      <c r="O50" s="5">
        <v>3.251</v>
      </c>
      <c r="P50" s="6">
        <f t="shared" si="9"/>
        <v>464.4285714285714</v>
      </c>
      <c r="Q50" s="23"/>
      <c r="R50" s="5"/>
      <c r="S50" s="6" t="e">
        <f>R50/Q50*100</f>
        <v>#DIV/0!</v>
      </c>
      <c r="T50" s="23"/>
      <c r="U50" s="5"/>
      <c r="V50" s="6" t="e">
        <f>U50/T50*100</f>
        <v>#DIV/0!</v>
      </c>
      <c r="W50" s="14">
        <f t="shared" si="7"/>
        <v>0</v>
      </c>
      <c r="X50" s="7"/>
      <c r="Y50" s="7"/>
    </row>
    <row r="51" spans="1:25" ht="12.75">
      <c r="A51" s="13" t="s">
        <v>24</v>
      </c>
      <c r="B51" s="23">
        <v>5.17</v>
      </c>
      <c r="C51" s="5">
        <v>4.846</v>
      </c>
      <c r="D51" s="6">
        <f t="shared" si="8"/>
        <v>93.73307543520309</v>
      </c>
      <c r="E51" s="23">
        <v>0</v>
      </c>
      <c r="F51" s="5">
        <v>0.033</v>
      </c>
      <c r="G51" s="6" t="e">
        <f>F51/E51*100</f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5.17</v>
      </c>
      <c r="O51" s="5">
        <v>4.813</v>
      </c>
      <c r="P51" s="6">
        <f t="shared" si="9"/>
        <v>93.09477756286266</v>
      </c>
      <c r="Q51" s="23"/>
      <c r="R51" s="5">
        <v>0</v>
      </c>
      <c r="S51" s="6" t="e">
        <f>R51/Q51*100</f>
        <v>#DIV/0!</v>
      </c>
      <c r="T51" s="23">
        <v>0</v>
      </c>
      <c r="U51" s="5">
        <v>0</v>
      </c>
      <c r="V51" s="6" t="e">
        <f>U51/T51*100</f>
        <v>#DIV/0!</v>
      </c>
      <c r="W51" s="14">
        <f t="shared" si="7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8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7"/>
        <v>0</v>
      </c>
      <c r="X52" s="7"/>
      <c r="Y52" s="7"/>
    </row>
    <row r="53" spans="1:25" ht="12.75">
      <c r="A53" s="15" t="s">
        <v>26</v>
      </c>
      <c r="B53" s="23"/>
      <c r="C53" s="5">
        <f>C54+C55</f>
        <v>0</v>
      </c>
      <c r="D53" s="6"/>
      <c r="E53" s="23">
        <f>E54+E55</f>
        <v>0</v>
      </c>
      <c r="F53" s="5">
        <f>F54+F55</f>
        <v>0</v>
      </c>
      <c r="G53" s="6"/>
      <c r="H53" s="23"/>
      <c r="I53" s="5"/>
      <c r="J53" s="5"/>
      <c r="K53" s="23"/>
      <c r="L53" s="5"/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7"/>
        <v>0</v>
      </c>
      <c r="X53" s="7"/>
      <c r="Y53" s="7"/>
    </row>
    <row r="54" spans="1:25" ht="12.75">
      <c r="A54" s="13" t="s">
        <v>20</v>
      </c>
      <c r="B54" s="23"/>
      <c r="C54" s="5"/>
      <c r="D54" s="6"/>
      <c r="E54" s="23"/>
      <c r="F54" s="5"/>
      <c r="G54" s="6"/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7"/>
        <v>0</v>
      </c>
      <c r="X54" s="7"/>
      <c r="Y54" s="7"/>
    </row>
    <row r="55" spans="1:25" ht="12.75">
      <c r="A55" s="13" t="s">
        <v>21</v>
      </c>
      <c r="B55" s="23"/>
      <c r="C55" s="5"/>
      <c r="D55" s="6"/>
      <c r="E55" s="23"/>
      <c r="F55" s="5"/>
      <c r="G55" s="6"/>
      <c r="H55" s="23"/>
      <c r="I55" s="5"/>
      <c r="J55" s="5"/>
      <c r="K55" s="23"/>
      <c r="L55" s="5"/>
      <c r="M55" s="6"/>
      <c r="N55" s="23"/>
      <c r="O55" s="5"/>
      <c r="P55" s="6"/>
      <c r="Q55" s="23"/>
      <c r="R55" s="19"/>
      <c r="S55" s="6"/>
      <c r="T55" s="23"/>
      <c r="U55" s="5"/>
      <c r="V55" s="6"/>
      <c r="W55" s="14">
        <f t="shared" si="7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0.532</v>
      </c>
      <c r="D56" s="6" t="e">
        <f>C56/B56*100</f>
        <v>#DIV/0!</v>
      </c>
      <c r="E56" s="23"/>
      <c r="F56" s="5"/>
      <c r="G56" s="5"/>
      <c r="H56" s="23"/>
      <c r="I56" s="5"/>
      <c r="J56" s="5"/>
      <c r="K56" s="23"/>
      <c r="L56" s="5"/>
      <c r="M56" s="6"/>
      <c r="N56" s="23"/>
      <c r="O56" s="5"/>
      <c r="P56" s="6"/>
      <c r="Q56" s="23">
        <f>Q57+Q58</f>
        <v>0</v>
      </c>
      <c r="R56" s="19">
        <f>R57+R58</f>
        <v>0.27</v>
      </c>
      <c r="S56" s="6" t="e">
        <f>R56/Q56*100</f>
        <v>#DIV/0!</v>
      </c>
      <c r="T56" s="23">
        <f>T57+T58</f>
        <v>0</v>
      </c>
      <c r="U56" s="5">
        <f>U57+U58</f>
        <v>0.262</v>
      </c>
      <c r="V56" s="6" t="e">
        <f>U56/T56*100</f>
        <v>#DIV/0!</v>
      </c>
      <c r="W56" s="14">
        <f t="shared" si="7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0.153</v>
      </c>
      <c r="D57" s="6" t="e">
        <f>C57/B57*100</f>
        <v>#DIV/0!</v>
      </c>
      <c r="E57" s="23"/>
      <c r="F57" s="5"/>
      <c r="G57" s="5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0.062</v>
      </c>
      <c r="S57" s="6" t="e">
        <f>R57/Q57*100</f>
        <v>#DIV/0!</v>
      </c>
      <c r="T57" s="23"/>
      <c r="U57" s="5">
        <v>0.091</v>
      </c>
      <c r="V57" s="6" t="e">
        <f>U57/T57*100</f>
        <v>#DIV/0!</v>
      </c>
      <c r="W57" s="14">
        <f t="shared" si="7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0.379</v>
      </c>
      <c r="D58" s="6" t="e">
        <f>C58/B58*100</f>
        <v>#DIV/0!</v>
      </c>
      <c r="E58" s="23"/>
      <c r="F58" s="5"/>
      <c r="G58" s="5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0.208</v>
      </c>
      <c r="S58" s="6" t="e">
        <f>R58/Q58*100</f>
        <v>#DIV/0!</v>
      </c>
      <c r="T58" s="23"/>
      <c r="U58" s="5">
        <v>0.171</v>
      </c>
      <c r="V58" s="6" t="e">
        <f>U58/T58*100</f>
        <v>#DIV/0!</v>
      </c>
      <c r="W58" s="14">
        <f t="shared" si="7"/>
        <v>0</v>
      </c>
      <c r="X58" s="7"/>
      <c r="Y58" s="7"/>
    </row>
    <row r="59" spans="1:24" ht="12.75">
      <c r="A59" s="20" t="s">
        <v>28</v>
      </c>
      <c r="B59" s="24"/>
      <c r="C59" s="17">
        <v>0</v>
      </c>
      <c r="D59" s="17"/>
      <c r="E59" s="24"/>
      <c r="F59" s="17">
        <v>0</v>
      </c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>
        <v>0</v>
      </c>
      <c r="S59" s="17"/>
      <c r="T59" s="24"/>
      <c r="U59" s="17">
        <v>0</v>
      </c>
      <c r="V59" s="17"/>
      <c r="W59" s="14">
        <f t="shared" si="7"/>
        <v>0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A7">
      <selection activeCell="Q56" sqref="Q56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9" customHeight="1">
      <c r="T1" t="s">
        <v>0</v>
      </c>
    </row>
    <row r="2" spans="1:22" ht="22.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0</v>
      </c>
      <c r="C9" s="19">
        <f>C11+C13+C14+C30</f>
        <v>0</v>
      </c>
      <c r="D9" s="6" t="e">
        <f>C9/B9*100</f>
        <v>#DIV/0!</v>
      </c>
      <c r="E9" s="23">
        <f>E11+E13+E14+E30</f>
        <v>0</v>
      </c>
      <c r="F9" s="5">
        <f>F11+F13+F14+F30</f>
        <v>0</v>
      </c>
      <c r="G9" s="6" t="e">
        <f>F9/E9*100</f>
        <v>#DIV/0!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0</v>
      </c>
      <c r="O9" s="5">
        <f>O11+O13+O14+O30</f>
        <v>0</v>
      </c>
      <c r="P9" s="6" t="e">
        <f>O9/N9*100</f>
        <v>#DIV/0!</v>
      </c>
      <c r="Q9" s="23">
        <f>Q11+Q13+Q14+Q30</f>
        <v>0</v>
      </c>
      <c r="R9" s="5">
        <f>R11+R13+R14+R30</f>
        <v>0</v>
      </c>
      <c r="S9" s="6" t="e">
        <f>R9/Q9*100</f>
        <v>#DIV/0!</v>
      </c>
      <c r="T9" s="23">
        <f>T11+T13+T14</f>
        <v>0</v>
      </c>
      <c r="U9" s="5">
        <f>U11+U13+U14+U30</f>
        <v>0</v>
      </c>
      <c r="V9" s="6" t="e">
        <f>U9/T9*100</f>
        <v>#DIV/0!</v>
      </c>
      <c r="W9" s="14">
        <f aca="true" t="shared" si="0" ref="W9:W30">C9-F9-L9-O9-R9-U9</f>
        <v>0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0</v>
      </c>
      <c r="C11" s="5">
        <f>C17+C21+C22+C23+C24+C27</f>
        <v>0</v>
      </c>
      <c r="D11" s="6" t="e">
        <f>C11/B11*100</f>
        <v>#DIV/0!</v>
      </c>
      <c r="E11" s="23">
        <f>E17+E21+E22+E23+E24+E27</f>
        <v>0</v>
      </c>
      <c r="F11" s="5">
        <f>F17+F21+F22+F23+F24+F27</f>
        <v>0</v>
      </c>
      <c r="G11" s="6" t="e">
        <f>F11/E11*100</f>
        <v>#DIV/0!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0</v>
      </c>
      <c r="O11" s="5">
        <f>O17+O21+O22+O23+O24+O27</f>
        <v>0</v>
      </c>
      <c r="P11" s="6" t="e">
        <f>O11/N11*100</f>
        <v>#DIV/0!</v>
      </c>
      <c r="Q11" s="23">
        <f>Q17+Q21+Q22+Q23+Q24+Q27</f>
        <v>0</v>
      </c>
      <c r="R11" s="5">
        <f>R17+R21+R22+R23+R24+R27</f>
        <v>0</v>
      </c>
      <c r="S11" s="6" t="e">
        <f>R11/Q11*100</f>
        <v>#DIV/0!</v>
      </c>
      <c r="T11" s="23">
        <f>T17+T21+T22+T23+T24+T27</f>
        <v>0</v>
      </c>
      <c r="U11" s="5">
        <f>U17+U21+U22+U23+U24+U27</f>
        <v>0</v>
      </c>
      <c r="V11" s="6" t="e">
        <f>U11/T11*100</f>
        <v>#DIV/0!</v>
      </c>
      <c r="W11" s="14">
        <f t="shared" si="0"/>
        <v>0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0</v>
      </c>
      <c r="C13" s="5">
        <v>0</v>
      </c>
      <c r="D13" s="6" t="e">
        <f>C13/B13*100</f>
        <v>#DIV/0!</v>
      </c>
      <c r="E13" s="23">
        <v>0</v>
      </c>
      <c r="F13" s="5">
        <v>0</v>
      </c>
      <c r="G13" s="6" t="e">
        <f>F13/E13*100</f>
        <v>#DIV/0!</v>
      </c>
      <c r="H13" s="23"/>
      <c r="I13" s="5"/>
      <c r="J13" s="5"/>
      <c r="K13" s="23"/>
      <c r="L13" s="5"/>
      <c r="M13" s="6" t="e">
        <f>L13/K13*100</f>
        <v>#DIV/0!</v>
      </c>
      <c r="N13" s="23">
        <v>0</v>
      </c>
      <c r="O13" s="5">
        <v>0</v>
      </c>
      <c r="P13" s="6" t="e">
        <f>O13/N13*100</f>
        <v>#DIV/0!</v>
      </c>
      <c r="Q13" s="23">
        <v>0</v>
      </c>
      <c r="R13" s="5">
        <v>0</v>
      </c>
      <c r="S13" s="6" t="e">
        <f>R13/Q13*100</f>
        <v>#DIV/0!</v>
      </c>
      <c r="T13" s="23">
        <v>0</v>
      </c>
      <c r="U13" s="5">
        <v>0</v>
      </c>
      <c r="V13" s="6" t="e">
        <f>U13/T13*100</f>
        <v>#DIV/0!</v>
      </c>
      <c r="W13" s="14">
        <f t="shared" si="0"/>
        <v>0</v>
      </c>
      <c r="X13" s="7"/>
      <c r="Y13" s="7"/>
    </row>
    <row r="14" spans="1:25" ht="12.75">
      <c r="A14" s="10" t="s">
        <v>17</v>
      </c>
      <c r="B14" s="23">
        <v>0</v>
      </c>
      <c r="C14" s="5">
        <v>0</v>
      </c>
      <c r="D14" s="6" t="e">
        <f>C14/B14*100</f>
        <v>#DIV/0!</v>
      </c>
      <c r="E14" s="23">
        <v>0</v>
      </c>
      <c r="F14" s="5">
        <v>0</v>
      </c>
      <c r="G14" s="6" t="e">
        <f>F14/E14*100</f>
        <v>#DIV/0!</v>
      </c>
      <c r="H14" s="23"/>
      <c r="I14" s="5"/>
      <c r="J14" s="5"/>
      <c r="K14" s="23"/>
      <c r="L14" s="5"/>
      <c r="M14" s="6" t="e">
        <f>L14/K14*100</f>
        <v>#DIV/0!</v>
      </c>
      <c r="N14" s="23">
        <v>0</v>
      </c>
      <c r="O14" s="5">
        <v>0</v>
      </c>
      <c r="P14" s="6" t="e">
        <f>O14/N14*100</f>
        <v>#DIV/0!</v>
      </c>
      <c r="Q14" s="23">
        <v>0</v>
      </c>
      <c r="R14" s="5">
        <v>0</v>
      </c>
      <c r="S14" s="6" t="e">
        <f>R14/Q14*100</f>
        <v>#DIV/0!</v>
      </c>
      <c r="T14" s="23">
        <v>0</v>
      </c>
      <c r="U14" s="5">
        <v>0</v>
      </c>
      <c r="V14" s="6" t="e">
        <f>U14/T14*100</f>
        <v>#DIV/0!</v>
      </c>
      <c r="W14" s="14">
        <f t="shared" si="0"/>
        <v>0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0</v>
      </c>
      <c r="C17" s="5">
        <f>C18+C19+C20</f>
        <v>0</v>
      </c>
      <c r="D17" s="6" t="e">
        <f aca="true" t="shared" si="1" ref="D17:D29">C17/B17*100</f>
        <v>#DIV/0!</v>
      </c>
      <c r="E17" s="23">
        <f>E18+E19+E20</f>
        <v>0</v>
      </c>
      <c r="F17" s="5">
        <f>F18+F19+F20</f>
        <v>0</v>
      </c>
      <c r="G17" s="6" t="e">
        <f aca="true" t="shared" si="2" ref="G17:G22">F17/E17*100</f>
        <v>#DIV/0!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0</v>
      </c>
      <c r="O17" s="5">
        <f>O18+O19+O20</f>
        <v>0</v>
      </c>
      <c r="P17" s="6" t="e">
        <f aca="true" t="shared" si="3" ref="P17:P23">O17/N17*100</f>
        <v>#DIV/0!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</v>
      </c>
      <c r="X17" s="7"/>
      <c r="Y17" s="7"/>
    </row>
    <row r="18" spans="1:25" ht="12.75">
      <c r="A18" s="13" t="s">
        <v>20</v>
      </c>
      <c r="B18" s="23">
        <v>0</v>
      </c>
      <c r="C18" s="5">
        <v>0</v>
      </c>
      <c r="D18" s="6" t="e">
        <f t="shared" si="1"/>
        <v>#DIV/0!</v>
      </c>
      <c r="E18" s="23">
        <v>0</v>
      </c>
      <c r="F18" s="5">
        <v>0</v>
      </c>
      <c r="G18" s="6" t="e">
        <f t="shared" si="2"/>
        <v>#DIV/0!</v>
      </c>
      <c r="H18" s="23"/>
      <c r="I18" s="5"/>
      <c r="J18" s="5"/>
      <c r="K18" s="23"/>
      <c r="L18" s="5"/>
      <c r="M18" s="6" t="e">
        <f>L18/K18*100</f>
        <v>#DIV/0!</v>
      </c>
      <c r="N18" s="23">
        <v>0</v>
      </c>
      <c r="O18" s="5">
        <v>0</v>
      </c>
      <c r="P18" s="6" t="e">
        <f t="shared" si="3"/>
        <v>#DIV/0!</v>
      </c>
      <c r="Q18" s="23"/>
      <c r="R18" s="5">
        <v>0</v>
      </c>
      <c r="S18" s="6" t="e">
        <f t="shared" si="4"/>
        <v>#DIV/0!</v>
      </c>
      <c r="T18" s="23"/>
      <c r="U18" s="5">
        <v>0</v>
      </c>
      <c r="V18" s="6" t="e">
        <f t="shared" si="5"/>
        <v>#DIV/0!</v>
      </c>
      <c r="W18" s="14">
        <f t="shared" si="0"/>
        <v>0</v>
      </c>
      <c r="X18" s="7"/>
      <c r="Y18" s="7"/>
    </row>
    <row r="19" spans="1:25" ht="12.75">
      <c r="A19" s="13" t="s">
        <v>21</v>
      </c>
      <c r="B19" s="23">
        <v>0</v>
      </c>
      <c r="C19" s="5">
        <v>0</v>
      </c>
      <c r="D19" s="6" t="e">
        <f t="shared" si="1"/>
        <v>#DIV/0!</v>
      </c>
      <c r="E19" s="23">
        <v>0</v>
      </c>
      <c r="F19" s="5">
        <v>0</v>
      </c>
      <c r="G19" s="6" t="e">
        <f t="shared" si="2"/>
        <v>#DIV/0!</v>
      </c>
      <c r="H19" s="23"/>
      <c r="I19" s="5"/>
      <c r="J19" s="5"/>
      <c r="K19" s="23"/>
      <c r="L19" s="5"/>
      <c r="M19" s="6" t="e">
        <f>L19/K19*100</f>
        <v>#DIV/0!</v>
      </c>
      <c r="N19" s="23">
        <v>0</v>
      </c>
      <c r="O19" s="5">
        <v>0</v>
      </c>
      <c r="P19" s="6" t="e">
        <f t="shared" si="3"/>
        <v>#DIV/0!</v>
      </c>
      <c r="Q19" s="23">
        <v>0</v>
      </c>
      <c r="R19" s="5">
        <v>0</v>
      </c>
      <c r="S19" s="6" t="e">
        <f t="shared" si="4"/>
        <v>#DIV/0!</v>
      </c>
      <c r="T19" s="23">
        <v>0</v>
      </c>
      <c r="U19" s="5">
        <v>0</v>
      </c>
      <c r="V19" s="6" t="e">
        <f t="shared" si="5"/>
        <v>#DIV/0!</v>
      </c>
      <c r="W19" s="14">
        <f t="shared" si="0"/>
        <v>0</v>
      </c>
      <c r="X19" s="7"/>
      <c r="Y19" s="7"/>
    </row>
    <row r="20" spans="1:25" ht="12.75">
      <c r="A20" s="13" t="s">
        <v>22</v>
      </c>
      <c r="B20" s="23">
        <v>0</v>
      </c>
      <c r="C20" s="5">
        <v>0</v>
      </c>
      <c r="D20" s="6" t="e">
        <f t="shared" si="1"/>
        <v>#DIV/0!</v>
      </c>
      <c r="E20" s="23">
        <v>0</v>
      </c>
      <c r="F20" s="5">
        <v>0</v>
      </c>
      <c r="G20" s="6" t="e">
        <f t="shared" si="2"/>
        <v>#DIV/0!</v>
      </c>
      <c r="H20" s="23"/>
      <c r="I20" s="5"/>
      <c r="J20" s="5"/>
      <c r="K20" s="23"/>
      <c r="L20" s="5"/>
      <c r="M20" s="6" t="e">
        <f>L20/K20*100</f>
        <v>#DIV/0!</v>
      </c>
      <c r="N20" s="23">
        <v>0</v>
      </c>
      <c r="O20" s="5">
        <v>0</v>
      </c>
      <c r="P20" s="6" t="e">
        <f t="shared" si="3"/>
        <v>#DIV/0!</v>
      </c>
      <c r="Q20" s="23">
        <v>0</v>
      </c>
      <c r="R20" s="5">
        <v>0</v>
      </c>
      <c r="S20" s="6" t="e">
        <f t="shared" si="4"/>
        <v>#DIV/0!</v>
      </c>
      <c r="T20" s="23">
        <v>0</v>
      </c>
      <c r="U20" s="5">
        <v>0</v>
      </c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13" t="s">
        <v>23</v>
      </c>
      <c r="B21" s="23"/>
      <c r="C21" s="5"/>
      <c r="D21" s="6" t="e">
        <f t="shared" si="1"/>
        <v>#DIV/0!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/>
      <c r="O21" s="5"/>
      <c r="P21" s="6" t="e">
        <f t="shared" si="3"/>
        <v>#DIV/0!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0</v>
      </c>
      <c r="C22" s="5">
        <v>0</v>
      </c>
      <c r="D22" s="6" t="e">
        <f t="shared" si="1"/>
        <v>#DIV/0!</v>
      </c>
      <c r="E22" s="23">
        <v>0</v>
      </c>
      <c r="F22" s="5">
        <v>0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0</v>
      </c>
      <c r="O22" s="5">
        <v>0</v>
      </c>
      <c r="P22" s="6" t="e">
        <f t="shared" si="3"/>
        <v>#DIV/0!</v>
      </c>
      <c r="Q22" s="23">
        <v>0</v>
      </c>
      <c r="R22" s="5">
        <v>0</v>
      </c>
      <c r="S22" s="6" t="e">
        <f t="shared" si="4"/>
        <v>#DIV/0!</v>
      </c>
      <c r="T22" s="23">
        <v>0</v>
      </c>
      <c r="U22" s="5">
        <v>0</v>
      </c>
      <c r="V22" s="6" t="e">
        <f t="shared" si="5"/>
        <v>#DIV/0!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>
        <v>0</v>
      </c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>
        <v>0</v>
      </c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</v>
      </c>
      <c r="D25" s="6" t="e">
        <f t="shared" si="1"/>
        <v>#DIV/0!</v>
      </c>
      <c r="E25" s="23">
        <v>0</v>
      </c>
      <c r="F25" s="5">
        <v>0</v>
      </c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</v>
      </c>
      <c r="C26" s="5">
        <v>0</v>
      </c>
      <c r="D26" s="6" t="e">
        <f t="shared" si="1"/>
        <v>#DIV/0!</v>
      </c>
      <c r="E26" s="23">
        <v>0</v>
      </c>
      <c r="F26" s="5">
        <v>0</v>
      </c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0</v>
      </c>
      <c r="C27" s="5">
        <f>C28+C29</f>
        <v>0</v>
      </c>
      <c r="D27" s="6" t="e">
        <f t="shared" si="1"/>
        <v>#DIV/0!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</v>
      </c>
      <c r="R27" s="5">
        <f>R28+R29</f>
        <v>0</v>
      </c>
      <c r="S27" s="6" t="e">
        <f>R27/Q27*100</f>
        <v>#DIV/0!</v>
      </c>
      <c r="T27" s="23">
        <f>T28+T29</f>
        <v>0</v>
      </c>
      <c r="U27" s="5">
        <f>U28+U29</f>
        <v>0</v>
      </c>
      <c r="V27" s="6" t="e">
        <f>U27/T27*100</f>
        <v>#DIV/0!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</v>
      </c>
      <c r="C28" s="5">
        <v>0</v>
      </c>
      <c r="D28" s="6" t="e">
        <f t="shared" si="1"/>
        <v>#DIV/0!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</v>
      </c>
      <c r="R28" s="5">
        <v>0</v>
      </c>
      <c r="S28" s="6" t="e">
        <f>R28/Q28*100</f>
        <v>#DIV/0!</v>
      </c>
      <c r="T28" s="23">
        <v>0</v>
      </c>
      <c r="U28" s="5">
        <v>0</v>
      </c>
      <c r="V28" s="6" t="e">
        <f>U28/T28*100</f>
        <v>#DIV/0!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0</v>
      </c>
      <c r="C29" s="5">
        <v>0</v>
      </c>
      <c r="D29" s="6" t="e">
        <f t="shared" si="1"/>
        <v>#DIV/0!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</v>
      </c>
      <c r="R29" s="5">
        <v>0</v>
      </c>
      <c r="S29" s="6" t="e">
        <f>R29/Q29*100</f>
        <v>#DIV/0!</v>
      </c>
      <c r="T29" s="23">
        <v>0</v>
      </c>
      <c r="U29" s="5">
        <v>0</v>
      </c>
      <c r="V29" s="6" t="e">
        <f>U29/T29*100</f>
        <v>#DIV/0!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>
        <v>0</v>
      </c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31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>C37-F37-L37-O37-R37-U37</f>
        <v>0</v>
      </c>
    </row>
    <row r="38" spans="1:25" ht="12.75">
      <c r="A38" s="4" t="s">
        <v>14</v>
      </c>
      <c r="B38" s="23">
        <f>B40+B42+B43+B59</f>
        <v>0</v>
      </c>
      <c r="C38" s="19">
        <f>C40+C42+C43+C59</f>
        <v>0</v>
      </c>
      <c r="D38" s="6" t="e">
        <f>C38/B38*100</f>
        <v>#DIV/0!</v>
      </c>
      <c r="E38" s="23">
        <f>E40+E42+E43+E59</f>
        <v>0</v>
      </c>
      <c r="F38" s="5">
        <f>F40+F42+F43+F59</f>
        <v>0</v>
      </c>
      <c r="G38" s="6" t="e">
        <f>F38/E38*100</f>
        <v>#DIV/0!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0</v>
      </c>
      <c r="O38" s="5">
        <f>O40+O42+O43+O59</f>
        <v>0</v>
      </c>
      <c r="P38" s="6" t="e">
        <f>O38/N38*100</f>
        <v>#DIV/0!</v>
      </c>
      <c r="Q38" s="23">
        <f>Q40+Q42+Q43+Q59</f>
        <v>0</v>
      </c>
      <c r="R38" s="5">
        <f>R40+R42+R43+R59</f>
        <v>0</v>
      </c>
      <c r="S38" s="6" t="e">
        <f>R38/Q38*100</f>
        <v>#DIV/0!</v>
      </c>
      <c r="T38" s="23">
        <f>T40+T42+T43</f>
        <v>0</v>
      </c>
      <c r="U38" s="5">
        <f>U40+U42+U43+U59</f>
        <v>0</v>
      </c>
      <c r="V38" s="6" t="e">
        <f>U38/T38*100</f>
        <v>#DIV/0!</v>
      </c>
      <c r="W38" s="14">
        <f>C38-F38-L38-O38-R38-U38</f>
        <v>0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0</v>
      </c>
      <c r="C40" s="5">
        <f>C46+C50+C51+C52+C53+C56</f>
        <v>0</v>
      </c>
      <c r="D40" s="6" t="e">
        <f>C40/B40*100</f>
        <v>#DIV/0!</v>
      </c>
      <c r="E40" s="23">
        <f>E46+E50+E51+E52+E53+E56</f>
        <v>0</v>
      </c>
      <c r="F40" s="5">
        <f>F46+F50+F51+F52+F53+F56</f>
        <v>0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0</v>
      </c>
      <c r="O40" s="5">
        <f>O46+O50+O51+O52+O53+O56</f>
        <v>0</v>
      </c>
      <c r="P40" s="6" t="e">
        <f>O40/N40*100</f>
        <v>#DIV/0!</v>
      </c>
      <c r="Q40" s="23">
        <f>Q46+Q50+Q51+Q52+Q53+Q56</f>
        <v>0</v>
      </c>
      <c r="R40" s="5">
        <f>R46+R50+R51+R52+R53+R56</f>
        <v>0</v>
      </c>
      <c r="S40" s="6" t="e">
        <f>R40/Q40*100</f>
        <v>#DIV/0!</v>
      </c>
      <c r="T40" s="23">
        <f>T46+T50+T51+T52+T53+T56</f>
        <v>0</v>
      </c>
      <c r="U40" s="5">
        <f>U46+U50+U51+U52+U53+U56</f>
        <v>0</v>
      </c>
      <c r="V40" s="6" t="e">
        <f>U40/T40*100</f>
        <v>#DIV/0!</v>
      </c>
      <c r="W40" s="14">
        <f t="shared" si="6"/>
        <v>0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/>
      <c r="C42" s="5"/>
      <c r="D42" s="6" t="e">
        <f>C42/B42*100</f>
        <v>#DIV/0!</v>
      </c>
      <c r="E42" s="23"/>
      <c r="F42" s="5"/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/>
      <c r="O42" s="5"/>
      <c r="P42" s="6" t="e">
        <f>O42/N42*100</f>
        <v>#DIV/0!</v>
      </c>
      <c r="Q42" s="23"/>
      <c r="R42" s="5"/>
      <c r="S42" s="6" t="e">
        <f>R42/Q42*100</f>
        <v>#DIV/0!</v>
      </c>
      <c r="T42" s="23"/>
      <c r="U42" s="5"/>
      <c r="V42" s="6" t="e">
        <f>U42/T42*100</f>
        <v>#DIV/0!</v>
      </c>
      <c r="W42" s="14">
        <f t="shared" si="6"/>
        <v>0</v>
      </c>
      <c r="X42" s="7"/>
      <c r="Y42" s="7"/>
    </row>
    <row r="43" spans="1:25" ht="12.75">
      <c r="A43" s="10" t="s">
        <v>17</v>
      </c>
      <c r="B43" s="23"/>
      <c r="C43" s="5"/>
      <c r="D43" s="6" t="e">
        <f>C43/B43*100</f>
        <v>#DIV/0!</v>
      </c>
      <c r="E43" s="23"/>
      <c r="F43" s="5"/>
      <c r="G43" s="6" t="e">
        <f>F43/E43*100</f>
        <v>#DIV/0!</v>
      </c>
      <c r="H43" s="23"/>
      <c r="I43" s="5"/>
      <c r="J43" s="5"/>
      <c r="K43" s="23"/>
      <c r="L43" s="5"/>
      <c r="M43" s="6" t="e">
        <f>L43/K43*100</f>
        <v>#DIV/0!</v>
      </c>
      <c r="N43" s="23"/>
      <c r="O43" s="5"/>
      <c r="P43" s="6" t="e">
        <f>O43/N43*100</f>
        <v>#DIV/0!</v>
      </c>
      <c r="Q43" s="23"/>
      <c r="R43" s="5"/>
      <c r="S43" s="6" t="e">
        <f>R43/Q43*100</f>
        <v>#DIV/0!</v>
      </c>
      <c r="T43" s="23"/>
      <c r="U43" s="5"/>
      <c r="V43" s="6" t="e">
        <f>U43/T43*100</f>
        <v>#DIV/0!</v>
      </c>
      <c r="W43" s="14">
        <f t="shared" si="6"/>
        <v>0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0</v>
      </c>
      <c r="C46" s="5">
        <f>C47+C48+C49</f>
        <v>0</v>
      </c>
      <c r="D46" s="6" t="e">
        <f aca="true" t="shared" si="7" ref="D46:D58">C46/B46*100</f>
        <v>#DIV/0!</v>
      </c>
      <c r="E46" s="23">
        <f>E47+E48+E49</f>
        <v>0</v>
      </c>
      <c r="F46" s="5">
        <f>F47+F48+F49</f>
        <v>0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0</v>
      </c>
      <c r="O46" s="5">
        <f>O47+O48+O49</f>
        <v>0</v>
      </c>
      <c r="P46" s="6" t="e">
        <f aca="true" t="shared" si="9" ref="P46:P52">O46/N46*100</f>
        <v>#DIV/0!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/>
      <c r="C47" s="5"/>
      <c r="D47" s="6" t="e">
        <f t="shared" si="7"/>
        <v>#DIV/0!</v>
      </c>
      <c r="E47" s="23"/>
      <c r="F47" s="5"/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/>
      <c r="O47" s="5"/>
      <c r="P47" s="6" t="e">
        <f t="shared" si="9"/>
        <v>#DIV/0!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/>
      <c r="C48" s="5"/>
      <c r="D48" s="6" t="e">
        <f t="shared" si="7"/>
        <v>#DIV/0!</v>
      </c>
      <c r="E48" s="23"/>
      <c r="F48" s="5"/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/>
      <c r="O48" s="5"/>
      <c r="P48" s="6" t="e">
        <f t="shared" si="9"/>
        <v>#DIV/0!</v>
      </c>
      <c r="Q48" s="23"/>
      <c r="R48" s="5"/>
      <c r="S48" s="6" t="e">
        <f t="shared" si="10"/>
        <v>#DIV/0!</v>
      </c>
      <c r="T48" s="23"/>
      <c r="U48" s="5"/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/>
      <c r="C49" s="5"/>
      <c r="D49" s="6" t="e">
        <f t="shared" si="7"/>
        <v>#DIV/0!</v>
      </c>
      <c r="E49" s="23"/>
      <c r="F49" s="5"/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/>
      <c r="O49" s="5"/>
      <c r="P49" s="6" t="e">
        <f t="shared" si="9"/>
        <v>#DIV/0!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/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/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/>
      <c r="C51" s="5"/>
      <c r="D51" s="6" t="e">
        <f t="shared" si="7"/>
        <v>#DIV/0!</v>
      </c>
      <c r="E51" s="23"/>
      <c r="F51" s="5"/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/>
      <c r="O51" s="5"/>
      <c r="P51" s="6" t="e">
        <f t="shared" si="9"/>
        <v>#DIV/0!</v>
      </c>
      <c r="Q51" s="23"/>
      <c r="R51" s="5">
        <v>0</v>
      </c>
      <c r="S51" s="6" t="e">
        <f t="shared" si="10"/>
        <v>#DIV/0!</v>
      </c>
      <c r="T51" s="23"/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</v>
      </c>
      <c r="S56" s="6" t="e">
        <f>R56/Q56*100</f>
        <v>#DIV/0!</v>
      </c>
      <c r="T56" s="23">
        <f>T57+T58</f>
        <v>0</v>
      </c>
      <c r="U56" s="5">
        <f>U57+U58</f>
        <v>0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/>
      <c r="C57" s="5"/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/>
      <c r="S57" s="6" t="e">
        <f>R57/Q57*100</f>
        <v>#DIV/0!</v>
      </c>
      <c r="T57" s="23"/>
      <c r="U57" s="5"/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/>
      <c r="C58" s="5"/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/>
      <c r="S58" s="6" t="e">
        <f>R58/Q58*100</f>
        <v>#DIV/0!</v>
      </c>
      <c r="T58" s="23"/>
      <c r="U58" s="5"/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/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A2:V3"/>
    <mergeCell ref="B5:D6"/>
    <mergeCell ref="E5:V5"/>
    <mergeCell ref="E6:G6"/>
    <mergeCell ref="H6:J6"/>
    <mergeCell ref="K6:M6"/>
    <mergeCell ref="N6:P6"/>
    <mergeCell ref="Q6:S6"/>
    <mergeCell ref="T6:V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31:V32"/>
    <mergeCell ref="B34:D35"/>
    <mergeCell ref="E34:V34"/>
    <mergeCell ref="E35:G35"/>
    <mergeCell ref="H35:J35"/>
    <mergeCell ref="K35:M35"/>
    <mergeCell ref="N35:P35"/>
    <mergeCell ref="Q35:S35"/>
    <mergeCell ref="T35:V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V36:V37"/>
    <mergeCell ref="P36:P37"/>
    <mergeCell ref="Q36:Q37"/>
    <mergeCell ref="R36:R37"/>
    <mergeCell ref="S36:S37"/>
    <mergeCell ref="T36:T37"/>
    <mergeCell ref="U36:U37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V49" sqref="V49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9" customHeight="1">
      <c r="T1" t="s">
        <v>0</v>
      </c>
    </row>
    <row r="2" spans="1:22" ht="22.5" customHeight="1">
      <c r="A2" s="38" t="s">
        <v>71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1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16.06</v>
      </c>
      <c r="C9" s="19">
        <f>C11+C13+C14+C30</f>
        <v>12.477</v>
      </c>
      <c r="D9" s="6">
        <f>C9/B9*100</f>
        <v>77.68991282689913</v>
      </c>
      <c r="E9" s="23">
        <f>E11+E13+E14+E30</f>
        <v>1.57</v>
      </c>
      <c r="F9" s="5">
        <f>F11+F13+F14+F30</f>
        <v>1.125</v>
      </c>
      <c r="G9" s="6">
        <f>F9/E9*100</f>
        <v>71.656050955414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10.93</v>
      </c>
      <c r="O9" s="5">
        <f>O11+O13+O14+O30</f>
        <v>7.2989999999999995</v>
      </c>
      <c r="P9" s="6">
        <f>O9/N9*100</f>
        <v>66.77950594693503</v>
      </c>
      <c r="Q9" s="23">
        <f>Q11+Q13+Q14+Q30</f>
        <v>2.3600000000000003</v>
      </c>
      <c r="R9" s="5">
        <f>R11+R13+R14+R30</f>
        <v>2.563</v>
      </c>
      <c r="S9" s="6">
        <f>R9/Q9*100</f>
        <v>108.60169491525423</v>
      </c>
      <c r="T9" s="23">
        <f>T11+T13+T14</f>
        <v>0.6000000000000001</v>
      </c>
      <c r="U9" s="5">
        <f>U11+U13+U14+U30</f>
        <v>1.21</v>
      </c>
      <c r="V9" s="6">
        <f>U9/T9*100</f>
        <v>201.66666666666663</v>
      </c>
      <c r="W9" s="14">
        <f aca="true" t="shared" si="0" ref="W9:W30">C9-F9-L9-O9-R9-U9</f>
        <v>0.2800000000000007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10.149999999999999</v>
      </c>
      <c r="C11" s="5">
        <f>C17+C21+C22+C23+C24+C27</f>
        <v>6.127</v>
      </c>
      <c r="D11" s="6">
        <f>C11/B11*100</f>
        <v>60.36453201970444</v>
      </c>
      <c r="E11" s="23">
        <f>E17+E21+E22+E23+E24+E27</f>
        <v>0.42000000000000004</v>
      </c>
      <c r="F11" s="5">
        <f>F17+F21+F22+F23+F24+F27</f>
        <v>0.329</v>
      </c>
      <c r="G11" s="6">
        <f>F11/E11*100</f>
        <v>78.33333333333333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8.129999999999999</v>
      </c>
      <c r="O11" s="5">
        <f>O17+O21+O22+O23+O24+O27</f>
        <v>4.385</v>
      </c>
      <c r="P11" s="6">
        <f>O11/N11*100</f>
        <v>53.93603936039361</v>
      </c>
      <c r="Q11" s="23">
        <f>Q17+Q21+Q22+Q23+Q24+Q27</f>
        <v>1.1</v>
      </c>
      <c r="R11" s="5">
        <f>R17+R21+R22+R23+R24+R27</f>
        <v>0.773</v>
      </c>
      <c r="S11" s="6">
        <f>R11/Q11*100</f>
        <v>70.27272727272727</v>
      </c>
      <c r="T11" s="23">
        <f>T17+T21+T22+T23+T24+T27</f>
        <v>0.30000000000000004</v>
      </c>
      <c r="U11" s="5">
        <f>U17+U21+U22+U23+U24+U27</f>
        <v>0.577</v>
      </c>
      <c r="V11" s="6">
        <f>U11/T11*100</f>
        <v>192.3333333333333</v>
      </c>
      <c r="W11" s="14">
        <f t="shared" si="0"/>
        <v>0.06300000000000028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2.29</v>
      </c>
      <c r="C13" s="5">
        <v>0.381</v>
      </c>
      <c r="D13" s="6">
        <f>C13/B13*100</f>
        <v>16.637554585152838</v>
      </c>
      <c r="E13" s="23">
        <v>0.6</v>
      </c>
      <c r="F13" s="5">
        <v>0.186</v>
      </c>
      <c r="G13" s="6">
        <f>F13/E13*100</f>
        <v>31</v>
      </c>
      <c r="H13" s="23"/>
      <c r="I13" s="5"/>
      <c r="J13" s="5"/>
      <c r="K13" s="23"/>
      <c r="L13" s="5"/>
      <c r="M13" s="6" t="e">
        <f>L13/K13*100</f>
        <v>#DIV/0!</v>
      </c>
      <c r="N13" s="23">
        <v>1</v>
      </c>
      <c r="O13" s="5">
        <v>0.038</v>
      </c>
      <c r="P13" s="6">
        <f>O13/N13*100</f>
        <v>3.8</v>
      </c>
      <c r="Q13" s="23">
        <v>0.34</v>
      </c>
      <c r="R13" s="5">
        <v>0.057</v>
      </c>
      <c r="S13" s="6">
        <f>R13/Q13*100</f>
        <v>16.76470588235294</v>
      </c>
      <c r="T13" s="23">
        <v>0.15</v>
      </c>
      <c r="U13" s="5">
        <v>0.05</v>
      </c>
      <c r="V13" s="6">
        <f>U13/T13*100</f>
        <v>33.333333333333336</v>
      </c>
      <c r="W13" s="14">
        <f t="shared" si="0"/>
        <v>0.05</v>
      </c>
      <c r="X13" s="7"/>
      <c r="Y13" s="7"/>
    </row>
    <row r="14" spans="1:25" ht="12.75">
      <c r="A14" s="10" t="s">
        <v>17</v>
      </c>
      <c r="B14" s="23">
        <v>3.62</v>
      </c>
      <c r="C14" s="5">
        <v>5.969</v>
      </c>
      <c r="D14" s="6">
        <f>C14/B14*100</f>
        <v>164.88950276243094</v>
      </c>
      <c r="E14" s="23">
        <v>0.55</v>
      </c>
      <c r="F14" s="5">
        <v>0.61</v>
      </c>
      <c r="G14" s="6">
        <f>F14/E14*100</f>
        <v>110.90909090909089</v>
      </c>
      <c r="H14" s="23"/>
      <c r="I14" s="5"/>
      <c r="J14" s="5"/>
      <c r="K14" s="23"/>
      <c r="L14" s="5"/>
      <c r="M14" s="6" t="e">
        <f>L14/K14*100</f>
        <v>#DIV/0!</v>
      </c>
      <c r="N14" s="23">
        <v>1.8</v>
      </c>
      <c r="O14" s="5">
        <v>2.876</v>
      </c>
      <c r="P14" s="6">
        <f>O14/N14*100</f>
        <v>159.77777777777777</v>
      </c>
      <c r="Q14" s="23">
        <v>0.92</v>
      </c>
      <c r="R14" s="5">
        <v>1.733</v>
      </c>
      <c r="S14" s="6">
        <f>R14/Q14*100</f>
        <v>188.3695652173913</v>
      </c>
      <c r="T14" s="23">
        <v>0.15</v>
      </c>
      <c r="U14" s="5">
        <v>0.583</v>
      </c>
      <c r="V14" s="6">
        <f>U14/T14*100</f>
        <v>388.6666666666667</v>
      </c>
      <c r="W14" s="14">
        <f t="shared" si="0"/>
        <v>0.16700000000000004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7.05</v>
      </c>
      <c r="C17" s="5">
        <f>C18+C19+C20</f>
        <v>2.7670000000000003</v>
      </c>
      <c r="D17" s="6">
        <f aca="true" t="shared" si="1" ref="D17:D29">C17/B17*100</f>
        <v>39.24822695035461</v>
      </c>
      <c r="E17" s="23">
        <f>E18+E19+E20</f>
        <v>0.22</v>
      </c>
      <c r="F17" s="5">
        <f>F18+F19+F20</f>
        <v>0.329</v>
      </c>
      <c r="G17" s="6">
        <f aca="true" t="shared" si="2" ref="G17:G22">F17/E17*100</f>
        <v>149.54545454545456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6.63</v>
      </c>
      <c r="O17" s="5">
        <f>O18+O19+O20</f>
        <v>2.23</v>
      </c>
      <c r="P17" s="6">
        <f aca="true" t="shared" si="3" ref="P17:P23">O17/N17*100</f>
        <v>33.63499245852187</v>
      </c>
      <c r="Q17" s="23">
        <f>Q18+Q19+Q20</f>
        <v>0</v>
      </c>
      <c r="R17" s="5">
        <f>R18+R19+R20</f>
        <v>0.108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0.063</v>
      </c>
      <c r="V17" s="6" t="e">
        <f aca="true" t="shared" si="5" ref="V17:V22">U17/T17*100</f>
        <v>#DIV/0!</v>
      </c>
      <c r="W17" s="14">
        <f t="shared" si="0"/>
        <v>0.037000000000000186</v>
      </c>
      <c r="X17" s="7"/>
      <c r="Y17" s="7"/>
    </row>
    <row r="18" spans="1:25" ht="12.75">
      <c r="A18" s="13" t="s">
        <v>20</v>
      </c>
      <c r="B18" s="23">
        <v>2.1</v>
      </c>
      <c r="C18" s="5">
        <v>0.264</v>
      </c>
      <c r="D18" s="6">
        <f t="shared" si="1"/>
        <v>12.571428571428573</v>
      </c>
      <c r="E18" s="23">
        <v>0</v>
      </c>
      <c r="F18" s="5">
        <v>0.004</v>
      </c>
      <c r="G18" s="6" t="e">
        <f t="shared" si="2"/>
        <v>#DIV/0!</v>
      </c>
      <c r="H18" s="23"/>
      <c r="I18" s="5"/>
      <c r="J18" s="5"/>
      <c r="K18" s="23"/>
      <c r="L18" s="5"/>
      <c r="M18" s="6" t="e">
        <f>L18/K18*100</f>
        <v>#DIV/0!</v>
      </c>
      <c r="N18" s="23">
        <v>2.1</v>
      </c>
      <c r="O18" s="5">
        <v>0.26</v>
      </c>
      <c r="P18" s="6">
        <f t="shared" si="3"/>
        <v>12.380952380952381</v>
      </c>
      <c r="Q18" s="23"/>
      <c r="R18" s="5">
        <v>0</v>
      </c>
      <c r="S18" s="6" t="e">
        <f t="shared" si="4"/>
        <v>#DIV/0!</v>
      </c>
      <c r="T18" s="23"/>
      <c r="U18" s="5">
        <v>0</v>
      </c>
      <c r="V18" s="6" t="e">
        <f t="shared" si="5"/>
        <v>#DIV/0!</v>
      </c>
      <c r="W18" s="14">
        <f t="shared" si="0"/>
        <v>0</v>
      </c>
      <c r="X18" s="7"/>
      <c r="Y18" s="7"/>
    </row>
    <row r="19" spans="1:25" ht="12.75">
      <c r="A19" s="13" t="s">
        <v>21</v>
      </c>
      <c r="B19" s="23">
        <v>2.94</v>
      </c>
      <c r="C19" s="5">
        <v>1.249</v>
      </c>
      <c r="D19" s="6">
        <f t="shared" si="1"/>
        <v>42.482993197278915</v>
      </c>
      <c r="E19" s="23">
        <v>0.09</v>
      </c>
      <c r="F19" s="5">
        <v>0.081</v>
      </c>
      <c r="G19" s="6">
        <f t="shared" si="2"/>
        <v>90</v>
      </c>
      <c r="H19" s="23"/>
      <c r="I19" s="5"/>
      <c r="J19" s="5"/>
      <c r="K19" s="23"/>
      <c r="L19" s="5"/>
      <c r="M19" s="6" t="e">
        <f>L19/K19*100</f>
        <v>#DIV/0!</v>
      </c>
      <c r="N19" s="23">
        <v>2.65</v>
      </c>
      <c r="O19" s="5">
        <v>0.982</v>
      </c>
      <c r="P19" s="6">
        <f t="shared" si="3"/>
        <v>37.056603773584904</v>
      </c>
      <c r="Q19" s="23"/>
      <c r="R19" s="5">
        <v>0.09</v>
      </c>
      <c r="S19" s="6" t="e">
        <f t="shared" si="4"/>
        <v>#DIV/0!</v>
      </c>
      <c r="T19" s="23"/>
      <c r="U19" s="5">
        <v>0.059</v>
      </c>
      <c r="V19" s="6" t="e">
        <f t="shared" si="5"/>
        <v>#DIV/0!</v>
      </c>
      <c r="W19" s="14">
        <f t="shared" si="0"/>
        <v>0.03700000000000017</v>
      </c>
      <c r="X19" s="7"/>
      <c r="Y19" s="7"/>
    </row>
    <row r="20" spans="1:25" ht="12.75">
      <c r="A20" s="13" t="s">
        <v>22</v>
      </c>
      <c r="B20" s="23">
        <v>2.01</v>
      </c>
      <c r="C20" s="5">
        <v>1.254</v>
      </c>
      <c r="D20" s="6">
        <f t="shared" si="1"/>
        <v>62.38805970149255</v>
      </c>
      <c r="E20" s="23">
        <v>0.13</v>
      </c>
      <c r="F20" s="5">
        <v>0.244</v>
      </c>
      <c r="G20" s="6">
        <f t="shared" si="2"/>
        <v>187.69230769230768</v>
      </c>
      <c r="H20" s="23"/>
      <c r="I20" s="5"/>
      <c r="J20" s="5"/>
      <c r="K20" s="23"/>
      <c r="L20" s="5"/>
      <c r="M20" s="6" t="e">
        <f>L20/K20*100</f>
        <v>#DIV/0!</v>
      </c>
      <c r="N20" s="23">
        <v>1.88</v>
      </c>
      <c r="O20" s="5">
        <v>0.988</v>
      </c>
      <c r="P20" s="6">
        <f t="shared" si="3"/>
        <v>52.55319148936171</v>
      </c>
      <c r="Q20" s="23"/>
      <c r="R20" s="5">
        <v>0.018</v>
      </c>
      <c r="S20" s="6" t="e">
        <f t="shared" si="4"/>
        <v>#DIV/0!</v>
      </c>
      <c r="T20" s="23"/>
      <c r="U20" s="5">
        <v>0.004</v>
      </c>
      <c r="V20" s="6" t="e">
        <f t="shared" si="5"/>
        <v>#DIV/0!</v>
      </c>
      <c r="W20" s="14">
        <f t="shared" si="0"/>
        <v>2.0816681711721685E-17</v>
      </c>
      <c r="X20" s="7"/>
      <c r="Y20" s="7"/>
    </row>
    <row r="21" spans="1:25" ht="12.75">
      <c r="A21" s="35" t="s">
        <v>33</v>
      </c>
      <c r="B21" s="23">
        <v>0.8</v>
      </c>
      <c r="C21" s="5">
        <v>0.783</v>
      </c>
      <c r="D21" s="6">
        <f t="shared" si="1"/>
        <v>97.875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0.8</v>
      </c>
      <c r="O21" s="5">
        <v>0.783</v>
      </c>
      <c r="P21" s="6">
        <f t="shared" si="3"/>
        <v>97.875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1</v>
      </c>
      <c r="C22" s="5">
        <v>1.29</v>
      </c>
      <c r="D22" s="6">
        <f t="shared" si="1"/>
        <v>129</v>
      </c>
      <c r="E22" s="23">
        <v>0.2</v>
      </c>
      <c r="F22" s="5">
        <v>0</v>
      </c>
      <c r="G22" s="6">
        <f t="shared" si="2"/>
        <v>0</v>
      </c>
      <c r="H22" s="23"/>
      <c r="I22" s="5"/>
      <c r="J22" s="5"/>
      <c r="K22" s="23"/>
      <c r="L22" s="5"/>
      <c r="M22" s="6" t="e">
        <f>L22/K22*100</f>
        <v>#DIV/0!</v>
      </c>
      <c r="N22" s="23">
        <v>0.7</v>
      </c>
      <c r="O22" s="5">
        <v>1.29</v>
      </c>
      <c r="P22" s="6">
        <f t="shared" si="3"/>
        <v>184.2857142857143</v>
      </c>
      <c r="Q22" s="23"/>
      <c r="R22" s="5">
        <v>0</v>
      </c>
      <c r="S22" s="6" t="e">
        <f t="shared" si="4"/>
        <v>#DIV/0!</v>
      </c>
      <c r="T22" s="23">
        <v>0.1</v>
      </c>
      <c r="U22" s="5">
        <v>0</v>
      </c>
      <c r="V22" s="6">
        <f t="shared" si="5"/>
        <v>0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>
        <v>0.082</v>
      </c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>
        <v>0.082</v>
      </c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>
        <v>0</v>
      </c>
      <c r="D25" s="6" t="e">
        <f t="shared" si="1"/>
        <v>#DIV/0!</v>
      </c>
      <c r="E25" s="23">
        <v>0</v>
      </c>
      <c r="F25" s="5">
        <v>0</v>
      </c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</v>
      </c>
      <c r="C26" s="5">
        <v>0</v>
      </c>
      <c r="D26" s="6" t="e">
        <f t="shared" si="1"/>
        <v>#DIV/0!</v>
      </c>
      <c r="E26" s="23">
        <v>0</v>
      </c>
      <c r="F26" s="5">
        <v>0</v>
      </c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1.2999999999999998</v>
      </c>
      <c r="C27" s="5">
        <f>C28+C29</f>
        <v>1.205</v>
      </c>
      <c r="D27" s="6">
        <f t="shared" si="1"/>
        <v>92.69230769230771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1.1</v>
      </c>
      <c r="R27" s="5">
        <f>R28+R29</f>
        <v>0.665</v>
      </c>
      <c r="S27" s="6">
        <f>R27/Q27*100</f>
        <v>60.45454545454545</v>
      </c>
      <c r="T27" s="23">
        <f>T28+T29</f>
        <v>0.2</v>
      </c>
      <c r="U27" s="5">
        <f>U28+U29</f>
        <v>0.514</v>
      </c>
      <c r="V27" s="6">
        <f>U27/T27*100</f>
        <v>257</v>
      </c>
      <c r="W27" s="14">
        <f t="shared" si="0"/>
        <v>0.026000000000000023</v>
      </c>
      <c r="X27" s="7"/>
      <c r="Y27" s="7"/>
    </row>
    <row r="28" spans="1:25" ht="12.75">
      <c r="A28" s="13" t="s">
        <v>20</v>
      </c>
      <c r="B28" s="23">
        <v>0.6</v>
      </c>
      <c r="C28" s="5">
        <v>0.396</v>
      </c>
      <c r="D28" s="6">
        <f t="shared" si="1"/>
        <v>66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0.5</v>
      </c>
      <c r="R28" s="5">
        <v>0.179</v>
      </c>
      <c r="S28" s="6">
        <f>R28/Q28*100</f>
        <v>35.8</v>
      </c>
      <c r="T28" s="23">
        <v>0.1</v>
      </c>
      <c r="U28" s="5">
        <v>0.21</v>
      </c>
      <c r="V28" s="6">
        <f>U28/T28*100</f>
        <v>209.99999999999997</v>
      </c>
      <c r="W28" s="14">
        <f t="shared" si="0"/>
        <v>0.007000000000000034</v>
      </c>
      <c r="X28" s="7"/>
      <c r="Y28" s="7"/>
    </row>
    <row r="29" spans="1:25" ht="12.75">
      <c r="A29" s="13" t="s">
        <v>21</v>
      </c>
      <c r="B29" s="23">
        <v>0.7</v>
      </c>
      <c r="C29" s="5">
        <v>0.809</v>
      </c>
      <c r="D29" s="6">
        <f t="shared" si="1"/>
        <v>115.5714285714286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0.6</v>
      </c>
      <c r="R29" s="5">
        <v>0.486</v>
      </c>
      <c r="S29" s="6">
        <f>R29/Q29*100</f>
        <v>81</v>
      </c>
      <c r="T29" s="23">
        <v>0.1</v>
      </c>
      <c r="U29" s="5">
        <v>0.304</v>
      </c>
      <c r="V29" s="6">
        <f>U29/T29*100</f>
        <v>303.99999999999994</v>
      </c>
      <c r="W29" s="14">
        <f t="shared" si="0"/>
        <v>0.019000000000000072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>
        <v>0</v>
      </c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70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>C37-F37-L37-O37-R37-U37</f>
        <v>0</v>
      </c>
    </row>
    <row r="38" spans="1:25" ht="12.75">
      <c r="A38" s="4" t="s">
        <v>14</v>
      </c>
      <c r="B38" s="23">
        <f>B40+B42+B43+B59</f>
        <v>13.34</v>
      </c>
      <c r="C38" s="19">
        <f>C40+C42+C43+C59</f>
        <v>16.281</v>
      </c>
      <c r="D38" s="6">
        <f>C38/B38*100</f>
        <v>122.04647676161919</v>
      </c>
      <c r="E38" s="23">
        <f>E40+E42+E43+E59</f>
        <v>0.15</v>
      </c>
      <c r="F38" s="5">
        <f>F40+F42+F43+F59</f>
        <v>0.35</v>
      </c>
      <c r="G38" s="6">
        <f>F38/E38*100</f>
        <v>233.33333333333334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11.49</v>
      </c>
      <c r="O38" s="5">
        <f>O40+O42+O43+O59</f>
        <v>12.911</v>
      </c>
      <c r="P38" s="6">
        <f>O38/N38*100</f>
        <v>112.36727589208006</v>
      </c>
      <c r="Q38" s="23">
        <f>Q40+Q42+Q43+Q59</f>
        <v>1.3099999999999998</v>
      </c>
      <c r="R38" s="5">
        <f>R40+R42+R43+R59</f>
        <v>1.9200000000000002</v>
      </c>
      <c r="S38" s="6">
        <f>R38/Q38*100</f>
        <v>146.56488549618322</v>
      </c>
      <c r="T38" s="23">
        <f>T40+T42+T43</f>
        <v>0.27</v>
      </c>
      <c r="U38" s="5">
        <f>U40+U42+U43+U59</f>
        <v>0.9490000000000001</v>
      </c>
      <c r="V38" s="6">
        <f>U38/T38*100</f>
        <v>351.48148148148147</v>
      </c>
      <c r="W38" s="14">
        <f>C38-F38-L38-O38-R38-U38</f>
        <v>0.15099999999999936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3.58</v>
      </c>
      <c r="C40" s="5">
        <f>C46+C50+C51+C52+C53+C56</f>
        <v>5.5009999999999994</v>
      </c>
      <c r="D40" s="6">
        <f>C40/B40*100</f>
        <v>153.65921787709496</v>
      </c>
      <c r="E40" s="23">
        <f>E46+E50+E51+E52+E53+E56</f>
        <v>0</v>
      </c>
      <c r="F40" s="5">
        <f>F46+F50+F51+F52+F53+F56</f>
        <v>0.063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3.41</v>
      </c>
      <c r="O40" s="5">
        <f>O46+O50+O51+O52+O53+O56</f>
        <v>4.481999999999999</v>
      </c>
      <c r="P40" s="6">
        <f>O40/N40*100</f>
        <v>131.43695014662754</v>
      </c>
      <c r="Q40" s="23">
        <f>Q46+Q50+Q51+Q52+Q53+Q56</f>
        <v>0.11</v>
      </c>
      <c r="R40" s="5">
        <f>R46+R50+R51+R52+R53+R56</f>
        <v>0.512</v>
      </c>
      <c r="S40" s="6">
        <f>R40/Q40*100</f>
        <v>465.45454545454544</v>
      </c>
      <c r="T40" s="23">
        <f>T46+T50+T51+T52+T53+T56</f>
        <v>0.06</v>
      </c>
      <c r="U40" s="5">
        <f>U46+U50+U51+U52+U53+U56</f>
        <v>0.44400000000000006</v>
      </c>
      <c r="V40" s="6">
        <f>U40/T40*100</f>
        <v>740.0000000000001</v>
      </c>
      <c r="W40" s="14">
        <f t="shared" si="6"/>
        <v>0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0.96</v>
      </c>
      <c r="C42" s="5">
        <v>0.412</v>
      </c>
      <c r="D42" s="6">
        <f>C42/B42*100</f>
        <v>42.916666666666664</v>
      </c>
      <c r="E42" s="23">
        <v>0.06</v>
      </c>
      <c r="F42" s="5">
        <v>0.029</v>
      </c>
      <c r="G42" s="6">
        <f>F42/E42*100</f>
        <v>48.33333333333334</v>
      </c>
      <c r="H42" s="23"/>
      <c r="I42" s="5"/>
      <c r="J42" s="5"/>
      <c r="K42" s="23"/>
      <c r="L42" s="5"/>
      <c r="M42" s="6" t="e">
        <f>L42/K42*100</f>
        <v>#DIV/0!</v>
      </c>
      <c r="N42" s="23">
        <v>0.81</v>
      </c>
      <c r="O42" s="5">
        <v>0.262</v>
      </c>
      <c r="P42" s="6">
        <f>O42/N42*100</f>
        <v>32.34567901234568</v>
      </c>
      <c r="Q42" s="23">
        <v>0.05</v>
      </c>
      <c r="R42" s="5">
        <v>0.052</v>
      </c>
      <c r="S42" s="6">
        <f>R42/Q42*100</f>
        <v>103.99999999999999</v>
      </c>
      <c r="T42" s="23">
        <v>0.04</v>
      </c>
      <c r="U42" s="5">
        <v>0.067</v>
      </c>
      <c r="V42" s="6">
        <f>U42/T42*100</f>
        <v>167.5</v>
      </c>
      <c r="W42" s="14">
        <f t="shared" si="6"/>
        <v>0.0019999999999999463</v>
      </c>
      <c r="X42" s="7"/>
      <c r="Y42" s="7"/>
    </row>
    <row r="43" spans="1:25" ht="12.75">
      <c r="A43" s="10" t="s">
        <v>17</v>
      </c>
      <c r="B43" s="23">
        <v>8.8</v>
      </c>
      <c r="C43" s="5">
        <v>10.368</v>
      </c>
      <c r="D43" s="6">
        <f>C43/B43*100</f>
        <v>117.81818181818183</v>
      </c>
      <c r="E43" s="23">
        <v>0.09</v>
      </c>
      <c r="F43" s="5">
        <v>0.258</v>
      </c>
      <c r="G43" s="6">
        <f>F43/E43*100</f>
        <v>286.6666666666667</v>
      </c>
      <c r="H43" s="23"/>
      <c r="I43" s="5"/>
      <c r="J43" s="5"/>
      <c r="K43" s="23"/>
      <c r="L43" s="5"/>
      <c r="M43" s="6" t="e">
        <f>L43/K43*100</f>
        <v>#DIV/0!</v>
      </c>
      <c r="N43" s="23">
        <v>7.27</v>
      </c>
      <c r="O43" s="5">
        <v>8.167</v>
      </c>
      <c r="P43" s="6">
        <f>O43/N43*100</f>
        <v>112.33837689133426</v>
      </c>
      <c r="Q43" s="23">
        <v>1.15</v>
      </c>
      <c r="R43" s="5">
        <v>1.356</v>
      </c>
      <c r="S43" s="6">
        <f>R43/Q43*100</f>
        <v>117.91304347826087</v>
      </c>
      <c r="T43" s="23">
        <v>0.17</v>
      </c>
      <c r="U43" s="5">
        <v>0.438</v>
      </c>
      <c r="V43" s="6">
        <f>U43/T43*100</f>
        <v>257.6470588235294</v>
      </c>
      <c r="W43" s="14">
        <f t="shared" si="6"/>
        <v>0.14899999999999952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2.5</v>
      </c>
      <c r="C46" s="5">
        <f>C47+C48+C49</f>
        <v>1.966</v>
      </c>
      <c r="D46" s="6">
        <f aca="true" t="shared" si="7" ref="D46:D58">C46/B46*100</f>
        <v>78.64</v>
      </c>
      <c r="E46" s="23">
        <f>E47+E48+E49</f>
        <v>0</v>
      </c>
      <c r="F46" s="5">
        <f>F47+F48+F49</f>
        <v>0.063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2.42</v>
      </c>
      <c r="O46" s="5">
        <f>O47+O48+O49</f>
        <v>1.822</v>
      </c>
      <c r="P46" s="6">
        <f aca="true" t="shared" si="9" ref="P46:P52">O46/N46*100</f>
        <v>75.2892561983471</v>
      </c>
      <c r="Q46" s="23">
        <f>Q47+Q48+Q49</f>
        <v>0.06</v>
      </c>
      <c r="R46" s="5">
        <f>R47+R48+R49</f>
        <v>0.051000000000000004</v>
      </c>
      <c r="S46" s="6">
        <f aca="true" t="shared" si="10" ref="S46:S51">R46/Q46*100</f>
        <v>85.00000000000001</v>
      </c>
      <c r="T46" s="23">
        <f>T47+T48+T49</f>
        <v>0.02</v>
      </c>
      <c r="U46" s="5">
        <f>U47+U48+U49</f>
        <v>0.03</v>
      </c>
      <c r="V46" s="6">
        <f aca="true" t="shared" si="11" ref="V46:V51">U46/T46*100</f>
        <v>150</v>
      </c>
      <c r="W46" s="14">
        <f t="shared" si="6"/>
        <v>-4.163336342344337E-17</v>
      </c>
      <c r="X46" s="7"/>
      <c r="Y46" s="7"/>
    </row>
    <row r="47" spans="1:25" ht="12.75">
      <c r="A47" s="13" t="s">
        <v>20</v>
      </c>
      <c r="B47" s="23">
        <v>0.29</v>
      </c>
      <c r="C47" s="5">
        <v>0.064</v>
      </c>
      <c r="D47" s="6">
        <f t="shared" si="7"/>
        <v>22.06896551724138</v>
      </c>
      <c r="E47" s="23"/>
      <c r="F47" s="5">
        <v>0.001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0.29</v>
      </c>
      <c r="O47" s="5">
        <v>0.063</v>
      </c>
      <c r="P47" s="6">
        <f t="shared" si="9"/>
        <v>21.724137931034484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1.19</v>
      </c>
      <c r="C48" s="5">
        <v>0.691</v>
      </c>
      <c r="D48" s="6">
        <f t="shared" si="7"/>
        <v>58.067226890756295</v>
      </c>
      <c r="E48" s="23"/>
      <c r="F48" s="5">
        <v>0.005</v>
      </c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1.11</v>
      </c>
      <c r="O48" s="5">
        <v>0.639</v>
      </c>
      <c r="P48" s="6">
        <f t="shared" si="9"/>
        <v>57.567567567567565</v>
      </c>
      <c r="Q48" s="23">
        <v>0.06</v>
      </c>
      <c r="R48" s="5">
        <v>0.023</v>
      </c>
      <c r="S48" s="6">
        <f t="shared" si="10"/>
        <v>38.333333333333336</v>
      </c>
      <c r="T48" s="23">
        <v>0.02</v>
      </c>
      <c r="U48" s="5">
        <v>0.024</v>
      </c>
      <c r="V48" s="6">
        <f t="shared" si="11"/>
        <v>120</v>
      </c>
      <c r="W48" s="14">
        <f t="shared" si="6"/>
        <v>-6.938893903907228E-17</v>
      </c>
      <c r="X48" s="7"/>
      <c r="Y48" s="7"/>
    </row>
    <row r="49" spans="1:25" ht="12.75">
      <c r="A49" s="13" t="s">
        <v>22</v>
      </c>
      <c r="B49" s="23">
        <v>1.02</v>
      </c>
      <c r="C49" s="5">
        <v>1.211</v>
      </c>
      <c r="D49" s="6">
        <f t="shared" si="7"/>
        <v>118.72549019607843</v>
      </c>
      <c r="E49" s="23"/>
      <c r="F49" s="5">
        <v>0.057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1.02</v>
      </c>
      <c r="O49" s="5">
        <v>1.12</v>
      </c>
      <c r="P49" s="6">
        <f t="shared" si="9"/>
        <v>109.80392156862746</v>
      </c>
      <c r="Q49" s="23"/>
      <c r="R49" s="5">
        <v>0.028</v>
      </c>
      <c r="S49" s="6" t="e">
        <f t="shared" si="10"/>
        <v>#DIV/0!</v>
      </c>
      <c r="T49" s="23"/>
      <c r="U49" s="5">
        <v>0.006</v>
      </c>
      <c r="V49" s="6" t="e">
        <f t="shared" si="11"/>
        <v>#DIV/0!</v>
      </c>
      <c r="W49" s="14">
        <f t="shared" si="6"/>
        <v>2.949029909160572E-17</v>
      </c>
      <c r="X49" s="7"/>
      <c r="Y49" s="7"/>
    </row>
    <row r="50" spans="1:25" ht="12.75">
      <c r="A50" s="13" t="s">
        <v>23</v>
      </c>
      <c r="B50" s="23"/>
      <c r="C50" s="5">
        <v>0.904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>
        <v>0.904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1.08</v>
      </c>
      <c r="C51" s="5">
        <v>1.728</v>
      </c>
      <c r="D51" s="6">
        <f t="shared" si="7"/>
        <v>160</v>
      </c>
      <c r="E51" s="23"/>
      <c r="F51" s="5"/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0.99</v>
      </c>
      <c r="O51" s="5">
        <v>1.728</v>
      </c>
      <c r="P51" s="6">
        <f t="shared" si="9"/>
        <v>174.54545454545453</v>
      </c>
      <c r="Q51" s="23">
        <v>0.05</v>
      </c>
      <c r="R51" s="5">
        <v>0</v>
      </c>
      <c r="S51" s="6">
        <f t="shared" si="10"/>
        <v>0</v>
      </c>
      <c r="T51" s="23">
        <v>0.04</v>
      </c>
      <c r="U51" s="5">
        <v>0</v>
      </c>
      <c r="V51" s="6">
        <f t="shared" si="11"/>
        <v>0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>
        <v>0.028</v>
      </c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>
        <v>0.028</v>
      </c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0.875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0.46099999999999997</v>
      </c>
      <c r="S56" s="6" t="e">
        <f>R56/Q56*100</f>
        <v>#DIV/0!</v>
      </c>
      <c r="T56" s="23">
        <f>T57+T58</f>
        <v>0</v>
      </c>
      <c r="U56" s="5">
        <f>U57+U58</f>
        <v>0.41400000000000003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0.272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0.106</v>
      </c>
      <c r="S57" s="6" t="e">
        <f>R57/Q57*100</f>
        <v>#DIV/0!</v>
      </c>
      <c r="T57" s="23"/>
      <c r="U57" s="5">
        <v>0.166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0.603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0.355</v>
      </c>
      <c r="S58" s="6" t="e">
        <f>R58/Q58*100</f>
        <v>#DIV/0!</v>
      </c>
      <c r="T58" s="23"/>
      <c r="U58" s="5">
        <v>0.248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/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A2:V3"/>
    <mergeCell ref="B5:D6"/>
    <mergeCell ref="E5:V5"/>
    <mergeCell ref="E6:G6"/>
    <mergeCell ref="H6:J6"/>
    <mergeCell ref="K6:M6"/>
    <mergeCell ref="N6:P6"/>
    <mergeCell ref="Q6:S6"/>
    <mergeCell ref="T6:V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A31:V32"/>
    <mergeCell ref="B34:D35"/>
    <mergeCell ref="E34:V34"/>
    <mergeCell ref="E35:G35"/>
    <mergeCell ref="H35:J35"/>
    <mergeCell ref="K35:M35"/>
    <mergeCell ref="N35:P35"/>
    <mergeCell ref="Q35:S35"/>
    <mergeCell ref="T35:V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L36:L37"/>
    <mergeCell ref="M36:M37"/>
    <mergeCell ref="N36:N37"/>
    <mergeCell ref="O36:O37"/>
    <mergeCell ref="V36:V37"/>
    <mergeCell ref="P36:P37"/>
    <mergeCell ref="Q36:Q37"/>
    <mergeCell ref="R36:R37"/>
    <mergeCell ref="S36:S37"/>
    <mergeCell ref="T36:T37"/>
    <mergeCell ref="U36:U37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X61"/>
  <sheetViews>
    <sheetView zoomScalePageLayoutView="0" workbookViewId="0" topLeftCell="C31">
      <selection activeCell="W58" sqref="W58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39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7.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4" ht="12.75">
      <c r="A9" s="4" t="s">
        <v>14</v>
      </c>
      <c r="B9" s="23">
        <f>B11+B13+B14+B30</f>
        <v>58.7</v>
      </c>
      <c r="C9" s="19">
        <f>C11+C13+C14+C30</f>
        <v>43.289</v>
      </c>
      <c r="D9" s="6">
        <f>C9/B9*100</f>
        <v>73.74616695059625</v>
      </c>
      <c r="E9" s="23">
        <f>E11+E13+E14+E30</f>
        <v>2.1999999999999997</v>
      </c>
      <c r="F9" s="5">
        <f>F11+F13+F14+F30</f>
        <v>2.4659999999999997</v>
      </c>
      <c r="G9" s="6">
        <f>F9/E9*100</f>
        <v>112.09090909090908</v>
      </c>
      <c r="H9" s="23"/>
      <c r="I9" s="5"/>
      <c r="J9" s="5"/>
      <c r="K9" s="23">
        <f>K11+K13+K14+K30</f>
        <v>0</v>
      </c>
      <c r="L9" s="5">
        <f>L11+L13+L14+L30</f>
        <v>0.004</v>
      </c>
      <c r="M9" s="6" t="e">
        <f>L9/K9*100</f>
        <v>#DIV/0!</v>
      </c>
      <c r="N9" s="23">
        <f>N11+N13+N14+N30</f>
        <v>30.8</v>
      </c>
      <c r="O9" s="5">
        <f>O11+O13+O14+O30</f>
        <v>22.793</v>
      </c>
      <c r="P9" s="6">
        <f>O9/N9*100</f>
        <v>74.00324675324676</v>
      </c>
      <c r="Q9" s="23">
        <f>Q11+Q13+Q14+Q30</f>
        <v>11.1</v>
      </c>
      <c r="R9" s="5">
        <f>R11+R13+R14+R30</f>
        <v>6.019</v>
      </c>
      <c r="S9" s="6">
        <f>R9/Q9*100</f>
        <v>54.22522522522522</v>
      </c>
      <c r="T9" s="23">
        <f>T11+T13+T14</f>
        <v>10</v>
      </c>
      <c r="U9" s="5">
        <f>U11+U13+U14+U30</f>
        <v>8.727</v>
      </c>
      <c r="V9" s="6">
        <f>U9/T9*100</f>
        <v>87.27000000000001</v>
      </c>
      <c r="W9" s="14">
        <f aca="true" t="shared" si="0" ref="W9:W37">C9-F9-L9-O9-R9-U9</f>
        <v>3.280000000000003</v>
      </c>
      <c r="X9" s="7"/>
    </row>
    <row r="10" spans="1:24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</row>
    <row r="11" spans="1:24" ht="12.75">
      <c r="A11" s="9" t="s">
        <v>15</v>
      </c>
      <c r="B11" s="23">
        <f>B17+B21+B22+B23+B24+B27</f>
        <v>30.1</v>
      </c>
      <c r="C11" s="5">
        <f>C17+C21+C22+C23+C24+C27</f>
        <v>26.517000000000003</v>
      </c>
      <c r="D11" s="6">
        <f>C11/B11*100</f>
        <v>88.09634551495017</v>
      </c>
      <c r="E11" s="23">
        <f>E17+E21+E22+E23+E24+E27</f>
        <v>0.7999999999999999</v>
      </c>
      <c r="F11" s="5">
        <f>F17+F21+F22+F23+F24+F27</f>
        <v>1.2189999999999999</v>
      </c>
      <c r="G11" s="6">
        <f>F11/E11*100</f>
        <v>152.375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18.200000000000003</v>
      </c>
      <c r="O11" s="5">
        <f>O17+O21+O22+O23+O24+O27</f>
        <v>16.645</v>
      </c>
      <c r="P11" s="6">
        <f>O11/N11*100</f>
        <v>91.45604395604394</v>
      </c>
      <c r="Q11" s="23">
        <f>Q17+Q21+Q22+Q23+Q24+Q27</f>
        <v>4.8</v>
      </c>
      <c r="R11" s="5">
        <f>R17+R21+R22+R23+R24+R27</f>
        <v>2.628</v>
      </c>
      <c r="S11" s="6">
        <f>R11/Q11*100</f>
        <v>54.75000000000001</v>
      </c>
      <c r="T11" s="23">
        <f>T17+T21+T22+T23+T24+T27</f>
        <v>5</v>
      </c>
      <c r="U11" s="5">
        <f>U17+U21+U22+U23+U24+U27</f>
        <v>5.470000000000001</v>
      </c>
      <c r="V11" s="6">
        <f>U11/T11*100</f>
        <v>109.4</v>
      </c>
      <c r="W11" s="14">
        <f t="shared" si="0"/>
        <v>0.5550000000000015</v>
      </c>
      <c r="X11" s="7"/>
    </row>
    <row r="12" spans="1:24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</row>
    <row r="13" spans="1:24" ht="12.75">
      <c r="A13" s="9" t="s">
        <v>16</v>
      </c>
      <c r="B13" s="23">
        <v>15.8</v>
      </c>
      <c r="C13" s="5">
        <v>6.09</v>
      </c>
      <c r="D13" s="6">
        <f>C13/B13*100</f>
        <v>38.54430379746835</v>
      </c>
      <c r="E13" s="23">
        <v>1.1</v>
      </c>
      <c r="F13" s="5">
        <v>0.428</v>
      </c>
      <c r="G13" s="6">
        <f>F13/E13*100</f>
        <v>38.90909090909091</v>
      </c>
      <c r="H13" s="23"/>
      <c r="I13" s="5"/>
      <c r="J13" s="5"/>
      <c r="K13" s="23">
        <v>0</v>
      </c>
      <c r="L13" s="5">
        <v>0</v>
      </c>
      <c r="M13" s="6" t="e">
        <f>L13/K13*100</f>
        <v>#DIV/0!</v>
      </c>
      <c r="N13" s="23">
        <v>7.9</v>
      </c>
      <c r="O13" s="5">
        <v>2.178</v>
      </c>
      <c r="P13" s="6">
        <f>O13/N13*100</f>
        <v>27.569620253164555</v>
      </c>
      <c r="Q13" s="23">
        <v>3.3</v>
      </c>
      <c r="R13" s="5">
        <v>0.347</v>
      </c>
      <c r="S13" s="6">
        <f>R13/Q13*100</f>
        <v>10.515151515151516</v>
      </c>
      <c r="T13" s="23">
        <v>3.1</v>
      </c>
      <c r="U13" s="5">
        <v>1.994</v>
      </c>
      <c r="V13" s="6">
        <f>U13/T13*100</f>
        <v>64.32258064516128</v>
      </c>
      <c r="W13" s="14">
        <f t="shared" si="0"/>
        <v>1.143</v>
      </c>
      <c r="X13" s="7"/>
    </row>
    <row r="14" spans="1:24" ht="12.75">
      <c r="A14" s="10" t="s">
        <v>17</v>
      </c>
      <c r="B14" s="23">
        <v>12.8</v>
      </c>
      <c r="C14" s="5">
        <v>10.652</v>
      </c>
      <c r="D14" s="6">
        <f>C14/B14*100</f>
        <v>83.21874999999999</v>
      </c>
      <c r="E14" s="23">
        <v>0.3</v>
      </c>
      <c r="F14" s="5">
        <v>0.819</v>
      </c>
      <c r="G14" s="6">
        <f>F14/E14*100</f>
        <v>273</v>
      </c>
      <c r="H14" s="23"/>
      <c r="I14" s="5"/>
      <c r="J14" s="5"/>
      <c r="K14" s="23">
        <v>0</v>
      </c>
      <c r="L14" s="5">
        <v>0.004</v>
      </c>
      <c r="M14" s="6" t="e">
        <f>L14/K14*100</f>
        <v>#DIV/0!</v>
      </c>
      <c r="N14" s="23">
        <v>4.7</v>
      </c>
      <c r="O14" s="5">
        <v>3.97</v>
      </c>
      <c r="P14" s="6">
        <f>O14/N14*100</f>
        <v>84.46808510638299</v>
      </c>
      <c r="Q14" s="23">
        <v>3</v>
      </c>
      <c r="R14" s="5">
        <v>3.014</v>
      </c>
      <c r="S14" s="6">
        <f>R14/Q14*100</f>
        <v>100.46666666666665</v>
      </c>
      <c r="T14" s="23">
        <v>1.9</v>
      </c>
      <c r="U14" s="5">
        <v>1.263</v>
      </c>
      <c r="V14" s="6">
        <f>U14/T14*100</f>
        <v>66.47368421052632</v>
      </c>
      <c r="W14" s="14">
        <f t="shared" si="0"/>
        <v>1.5819999999999985</v>
      </c>
      <c r="X14" s="7"/>
    </row>
    <row r="15" spans="1:24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</row>
    <row r="16" spans="1:24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</row>
    <row r="17" spans="1:24" ht="12.75">
      <c r="A17" s="13" t="s">
        <v>19</v>
      </c>
      <c r="B17" s="23">
        <f>B18+B19+B20</f>
        <v>12.77</v>
      </c>
      <c r="C17" s="5">
        <f>C18+C19+C20</f>
        <v>11.609</v>
      </c>
      <c r="D17" s="6">
        <f aca="true" t="shared" si="1" ref="D17:D29">C17/B17*100</f>
        <v>90.90837901331246</v>
      </c>
      <c r="E17" s="23">
        <f>E18+E19+E20</f>
        <v>0.6699999999999999</v>
      </c>
      <c r="F17" s="5">
        <f>F18+F19+F20</f>
        <v>1.006</v>
      </c>
      <c r="G17" s="6">
        <f aca="true" t="shared" si="2" ref="G17:G22">F17/E17*100</f>
        <v>150.1492537313433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11.400000000000002</v>
      </c>
      <c r="O17" s="5">
        <f>O18+O19+O20</f>
        <v>10.123000000000001</v>
      </c>
      <c r="P17" s="6">
        <f aca="true" t="shared" si="3" ref="P17:P23">O17/N17*100</f>
        <v>88.79824561403508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0.015</v>
      </c>
      <c r="V17" s="6" t="e">
        <f aca="true" t="shared" si="5" ref="V17:V22">U17/T17*100</f>
        <v>#DIV/0!</v>
      </c>
      <c r="W17" s="14">
        <f t="shared" si="0"/>
        <v>0.46499999999999864</v>
      </c>
      <c r="X17" s="7"/>
    </row>
    <row r="18" spans="1:24" ht="12.75">
      <c r="A18" s="13" t="s">
        <v>20</v>
      </c>
      <c r="B18" s="23">
        <v>3.35</v>
      </c>
      <c r="C18" s="5">
        <v>2.247</v>
      </c>
      <c r="D18" s="6">
        <f>C18/B18*100</f>
        <v>67.07462686567163</v>
      </c>
      <c r="E18" s="23">
        <v>0.05</v>
      </c>
      <c r="F18" s="5">
        <v>0.084</v>
      </c>
      <c r="G18" s="6">
        <f>F18/E18*100</f>
        <v>168</v>
      </c>
      <c r="H18" s="23"/>
      <c r="I18" s="5"/>
      <c r="J18" s="5"/>
      <c r="K18" s="23"/>
      <c r="L18" s="5"/>
      <c r="M18" s="6" t="e">
        <f>L18/K18*100</f>
        <v>#DIV/0!</v>
      </c>
      <c r="N18" s="23">
        <v>3.2</v>
      </c>
      <c r="O18" s="5">
        <v>1.703</v>
      </c>
      <c r="P18" s="6">
        <f t="shared" si="3"/>
        <v>53.21875</v>
      </c>
      <c r="Q18" s="23"/>
      <c r="R18" s="5"/>
      <c r="S18" s="6" t="e">
        <f t="shared" si="4"/>
        <v>#DIV/0!</v>
      </c>
      <c r="T18" s="23"/>
      <c r="U18" s="5">
        <v>0.015</v>
      </c>
      <c r="V18" s="6" t="e">
        <f t="shared" si="5"/>
        <v>#DIV/0!</v>
      </c>
      <c r="W18" s="14">
        <f t="shared" si="0"/>
        <v>0.44499999999999973</v>
      </c>
      <c r="X18" s="7"/>
    </row>
    <row r="19" spans="1:24" ht="12.75">
      <c r="A19" s="13" t="s">
        <v>21</v>
      </c>
      <c r="B19" s="23">
        <v>5.38</v>
      </c>
      <c r="C19" s="5">
        <v>3.76</v>
      </c>
      <c r="D19" s="6">
        <f t="shared" si="1"/>
        <v>69.88847583643123</v>
      </c>
      <c r="E19" s="23">
        <v>0.18</v>
      </c>
      <c r="F19" s="5">
        <v>0.145</v>
      </c>
      <c r="G19" s="6">
        <f t="shared" si="2"/>
        <v>80.55555555555556</v>
      </c>
      <c r="H19" s="23"/>
      <c r="I19" s="5"/>
      <c r="J19" s="5"/>
      <c r="K19" s="23"/>
      <c r="L19" s="5">
        <v>0</v>
      </c>
      <c r="M19" s="6" t="e">
        <f>L19/K19*100</f>
        <v>#DIV/0!</v>
      </c>
      <c r="N19" s="23">
        <v>4.9</v>
      </c>
      <c r="O19" s="5">
        <v>3.6</v>
      </c>
      <c r="P19" s="6">
        <f t="shared" si="3"/>
        <v>73.46938775510203</v>
      </c>
      <c r="Q19" s="23">
        <v>0</v>
      </c>
      <c r="R19" s="5">
        <v>0</v>
      </c>
      <c r="S19" s="6" t="e">
        <f t="shared" si="4"/>
        <v>#DIV/0!</v>
      </c>
      <c r="T19" s="23"/>
      <c r="U19" s="5">
        <v>0</v>
      </c>
      <c r="V19" s="6" t="e">
        <f t="shared" si="5"/>
        <v>#DIV/0!</v>
      </c>
      <c r="W19" s="14">
        <f t="shared" si="0"/>
        <v>0.01499999999999968</v>
      </c>
      <c r="X19" s="7"/>
    </row>
    <row r="20" spans="1:24" ht="12.75">
      <c r="A20" s="13" t="s">
        <v>22</v>
      </c>
      <c r="B20" s="23">
        <v>4.04</v>
      </c>
      <c r="C20" s="5">
        <v>5.602</v>
      </c>
      <c r="D20" s="6">
        <f t="shared" si="1"/>
        <v>138.6633663366337</v>
      </c>
      <c r="E20" s="23">
        <v>0.44</v>
      </c>
      <c r="F20" s="5">
        <v>0.777</v>
      </c>
      <c r="G20" s="6">
        <f t="shared" si="2"/>
        <v>176.5909090909091</v>
      </c>
      <c r="H20" s="23"/>
      <c r="I20" s="5"/>
      <c r="J20" s="5"/>
      <c r="K20" s="23">
        <v>0</v>
      </c>
      <c r="L20" s="5">
        <v>0</v>
      </c>
      <c r="M20" s="6" t="e">
        <f>L20/K20*100</f>
        <v>#DIV/0!</v>
      </c>
      <c r="N20" s="23">
        <v>3.3</v>
      </c>
      <c r="O20" s="5">
        <v>4.82</v>
      </c>
      <c r="P20" s="6">
        <f t="shared" si="3"/>
        <v>146.06060606060606</v>
      </c>
      <c r="Q20" s="23">
        <v>0</v>
      </c>
      <c r="R20" s="5">
        <v>0</v>
      </c>
      <c r="S20" s="6" t="e">
        <f t="shared" si="4"/>
        <v>#DIV/0!</v>
      </c>
      <c r="T20" s="23"/>
      <c r="U20" s="5">
        <v>0</v>
      </c>
      <c r="V20" s="6" t="e">
        <f t="shared" si="5"/>
        <v>#DIV/0!</v>
      </c>
      <c r="W20" s="14">
        <f t="shared" si="0"/>
        <v>0.004999999999999893</v>
      </c>
      <c r="X20" s="7"/>
    </row>
    <row r="21" spans="1:24" ht="12.75">
      <c r="A21" s="35" t="s">
        <v>33</v>
      </c>
      <c r="B21" s="23">
        <v>0</v>
      </c>
      <c r="C21" s="5">
        <v>4.915</v>
      </c>
      <c r="D21" s="6" t="e">
        <f t="shared" si="1"/>
        <v>#DIV/0!</v>
      </c>
      <c r="E21" s="23"/>
      <c r="F21" s="5">
        <v>0</v>
      </c>
      <c r="G21" s="6" t="e">
        <f t="shared" si="2"/>
        <v>#DIV/0!</v>
      </c>
      <c r="H21" s="23"/>
      <c r="I21" s="5"/>
      <c r="J21" s="5"/>
      <c r="K21" s="23"/>
      <c r="L21" s="5"/>
      <c r="M21" s="6"/>
      <c r="N21" s="23"/>
      <c r="O21" s="5">
        <v>4.906</v>
      </c>
      <c r="P21" s="6" t="e">
        <f t="shared" si="3"/>
        <v>#DIV/0!</v>
      </c>
      <c r="Q21" s="23"/>
      <c r="R21" s="5">
        <v>0</v>
      </c>
      <c r="S21" s="6" t="e">
        <f t="shared" si="4"/>
        <v>#DIV/0!</v>
      </c>
      <c r="T21" s="23"/>
      <c r="U21" s="5">
        <v>0.003</v>
      </c>
      <c r="V21" s="6" t="e">
        <f t="shared" si="5"/>
        <v>#DIV/0!</v>
      </c>
      <c r="W21" s="14">
        <f t="shared" si="0"/>
        <v>0.006000000000000341</v>
      </c>
      <c r="X21" s="7"/>
    </row>
    <row r="22" spans="1:24" ht="12.75">
      <c r="A22" s="13" t="s">
        <v>24</v>
      </c>
      <c r="B22" s="23">
        <v>10.3</v>
      </c>
      <c r="C22" s="5">
        <v>2.352</v>
      </c>
      <c r="D22" s="6">
        <f t="shared" si="1"/>
        <v>22.834951456310677</v>
      </c>
      <c r="E22" s="23">
        <v>0.1</v>
      </c>
      <c r="F22" s="5">
        <v>0.168</v>
      </c>
      <c r="G22" s="6">
        <f t="shared" si="2"/>
        <v>168</v>
      </c>
      <c r="H22" s="23"/>
      <c r="I22" s="5"/>
      <c r="J22" s="5"/>
      <c r="K22" s="23">
        <v>0</v>
      </c>
      <c r="L22" s="5">
        <v>0</v>
      </c>
      <c r="M22" s="6" t="e">
        <f>L22/K22*100</f>
        <v>#DIV/0!</v>
      </c>
      <c r="N22" s="23">
        <v>6.8</v>
      </c>
      <c r="O22" s="5">
        <v>1.616</v>
      </c>
      <c r="P22" s="6">
        <f t="shared" si="3"/>
        <v>23.764705882352942</v>
      </c>
      <c r="Q22" s="23">
        <v>1</v>
      </c>
      <c r="R22" s="5">
        <v>0.221</v>
      </c>
      <c r="S22" s="6">
        <f t="shared" si="4"/>
        <v>22.1</v>
      </c>
      <c r="T22" s="23">
        <v>1.8</v>
      </c>
      <c r="U22" s="5">
        <v>0.277</v>
      </c>
      <c r="V22" s="6">
        <f t="shared" si="5"/>
        <v>15.388888888888891</v>
      </c>
      <c r="W22" s="14">
        <f t="shared" si="0"/>
        <v>0.06999999999999962</v>
      </c>
      <c r="X22" s="7"/>
    </row>
    <row r="23" spans="1:24" ht="12.75">
      <c r="A23" s="13" t="s">
        <v>25</v>
      </c>
      <c r="B23" s="23"/>
      <c r="C23" s="5"/>
      <c r="D23" s="6"/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</row>
    <row r="24" spans="1:24" ht="12.75">
      <c r="A24" s="15" t="s">
        <v>26</v>
      </c>
      <c r="B24" s="23">
        <f>B25+B26</f>
        <v>0.03</v>
      </c>
      <c r="C24" s="5">
        <f>C25+C26</f>
        <v>0.045</v>
      </c>
      <c r="D24" s="6">
        <f t="shared" si="1"/>
        <v>150</v>
      </c>
      <c r="E24" s="23">
        <f>E25+E26</f>
        <v>0.03</v>
      </c>
      <c r="F24" s="5">
        <f>F25+F26</f>
        <v>0.045</v>
      </c>
      <c r="G24" s="6">
        <f>F24/E24*100</f>
        <v>150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</row>
    <row r="25" spans="1:24" ht="12.75">
      <c r="A25" s="13" t="s">
        <v>20</v>
      </c>
      <c r="B25" s="23">
        <v>0.01</v>
      </c>
      <c r="C25" s="5">
        <v>0.019</v>
      </c>
      <c r="D25" s="6">
        <f t="shared" si="1"/>
        <v>190</v>
      </c>
      <c r="E25" s="23">
        <v>0.01</v>
      </c>
      <c r="F25" s="5">
        <v>0.019</v>
      </c>
      <c r="G25" s="6">
        <f>F25/E25*100</f>
        <v>190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</row>
    <row r="26" spans="1:24" ht="12.75">
      <c r="A26" s="13" t="s">
        <v>21</v>
      </c>
      <c r="B26" s="23">
        <v>0.02</v>
      </c>
      <c r="C26" s="5">
        <v>0.026</v>
      </c>
      <c r="D26" s="6">
        <f t="shared" si="1"/>
        <v>129.99999999999997</v>
      </c>
      <c r="E26" s="23">
        <v>0.02</v>
      </c>
      <c r="F26" s="5">
        <v>0.026</v>
      </c>
      <c r="G26" s="6">
        <f>F26/E26*100</f>
        <v>129.99999999999997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</row>
    <row r="27" spans="1:24" ht="12.75">
      <c r="A27" s="15" t="s">
        <v>27</v>
      </c>
      <c r="B27" s="23">
        <f>B28+B29</f>
        <v>7</v>
      </c>
      <c r="C27" s="5">
        <f>C28+C29</f>
        <v>7.596</v>
      </c>
      <c r="D27" s="6">
        <f t="shared" si="1"/>
        <v>108.51428571428572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3.8</v>
      </c>
      <c r="R27" s="5">
        <f>R28+R29</f>
        <v>2.407</v>
      </c>
      <c r="S27" s="6">
        <f>R27/Q27*100</f>
        <v>63.3421052631579</v>
      </c>
      <c r="T27" s="23">
        <f>T28+T29</f>
        <v>3.2</v>
      </c>
      <c r="U27" s="5">
        <f>U28+U29</f>
        <v>5.175000000000001</v>
      </c>
      <c r="V27" s="6">
        <f>U27/T27*100</f>
        <v>161.71875000000003</v>
      </c>
      <c r="W27" s="14">
        <f t="shared" si="0"/>
        <v>0.013999999999999346</v>
      </c>
      <c r="X27" s="7"/>
    </row>
    <row r="28" spans="1:24" ht="12.75">
      <c r="A28" s="13" t="s">
        <v>20</v>
      </c>
      <c r="B28" s="23">
        <v>3</v>
      </c>
      <c r="C28" s="5">
        <v>4.323</v>
      </c>
      <c r="D28" s="6">
        <f t="shared" si="1"/>
        <v>144.1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1.7</v>
      </c>
      <c r="R28" s="5">
        <v>1.343</v>
      </c>
      <c r="S28" s="6">
        <f>R28/Q28*100</f>
        <v>79</v>
      </c>
      <c r="T28" s="23">
        <v>1.3</v>
      </c>
      <c r="U28" s="5">
        <v>2.979</v>
      </c>
      <c r="V28" s="6">
        <f>U28/T28*100</f>
        <v>229.1538461538462</v>
      </c>
      <c r="W28" s="14">
        <f t="shared" si="0"/>
        <v>0.001000000000000334</v>
      </c>
      <c r="X28" s="7"/>
    </row>
    <row r="29" spans="1:24" ht="12.75">
      <c r="A29" s="13" t="s">
        <v>21</v>
      </c>
      <c r="B29" s="23">
        <v>4</v>
      </c>
      <c r="C29" s="5">
        <v>3.273</v>
      </c>
      <c r="D29" s="6">
        <f t="shared" si="1"/>
        <v>81.825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2.1</v>
      </c>
      <c r="R29" s="5">
        <v>1.064</v>
      </c>
      <c r="S29" s="6">
        <f>R29/Q29*100</f>
        <v>50.66666666666667</v>
      </c>
      <c r="T29" s="23">
        <v>1.9</v>
      </c>
      <c r="U29" s="5">
        <v>2.196</v>
      </c>
      <c r="V29" s="6">
        <f>U29/T29*100</f>
        <v>115.57894736842107</v>
      </c>
      <c r="W29" s="14">
        <f t="shared" si="0"/>
        <v>0.0129999999999999</v>
      </c>
      <c r="X29" s="7"/>
    </row>
    <row r="30" spans="1:24" ht="12.75">
      <c r="A30" s="16" t="s">
        <v>28</v>
      </c>
      <c r="B30" s="24"/>
      <c r="C30" s="17">
        <v>0.03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>
        <v>0.03</v>
      </c>
      <c r="S30" s="17"/>
      <c r="T30" s="24"/>
      <c r="U30" s="17"/>
      <c r="V30" s="17"/>
      <c r="W30" s="14">
        <f t="shared" si="0"/>
        <v>0</v>
      </c>
      <c r="X30" s="7"/>
    </row>
    <row r="31" spans="1:23" ht="12.75" customHeight="1">
      <c r="A31" s="38" t="s">
        <v>38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4" ht="12.75">
      <c r="A38" s="4" t="s">
        <v>14</v>
      </c>
      <c r="B38" s="23">
        <f>B40+B42+B43+B59</f>
        <v>42</v>
      </c>
      <c r="C38" s="19">
        <f>C40+C42+C43+C59</f>
        <v>45.641</v>
      </c>
      <c r="D38" s="6">
        <f>C38/B38*100</f>
        <v>108.6690476190476</v>
      </c>
      <c r="E38" s="23">
        <f>E40+E42+E43+E59</f>
        <v>0.6000000000000001</v>
      </c>
      <c r="F38" s="5">
        <f>F40+F42+F43+F59</f>
        <v>0.242</v>
      </c>
      <c r="G38" s="6">
        <f>F38/E38*100</f>
        <v>40.33333333333333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38.9</v>
      </c>
      <c r="O38" s="5">
        <f>O40+O42+O43+O59</f>
        <v>44.047</v>
      </c>
      <c r="P38" s="6">
        <f>O38/N38*100</f>
        <v>113.23136246786632</v>
      </c>
      <c r="Q38" s="23">
        <f>Q40+Q42+Q43+Q59</f>
        <v>1.5</v>
      </c>
      <c r="R38" s="5">
        <f>R40+R42+R43+R59</f>
        <v>1.0110000000000001</v>
      </c>
      <c r="S38" s="6">
        <f>R38/Q38*100</f>
        <v>67.4</v>
      </c>
      <c r="T38" s="23">
        <f>T40+T42+T43</f>
        <v>0.6000000000000001</v>
      </c>
      <c r="U38" s="5">
        <f>U40+U42+U43+U59</f>
        <v>0.17099999999999999</v>
      </c>
      <c r="V38" s="6">
        <f>U38/T38*100</f>
        <v>28.499999999999993</v>
      </c>
      <c r="W38" s="14">
        <f>C38-F38-L38-O38-R38-U38</f>
        <v>0.17000000000000376</v>
      </c>
      <c r="X38" s="7"/>
    </row>
    <row r="39" spans="1:24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</row>
    <row r="40" spans="1:24" ht="12.75">
      <c r="A40" s="9" t="s">
        <v>15</v>
      </c>
      <c r="B40" s="23">
        <f>B46+B50+B51+B52+B53+B56</f>
        <v>18.799999999999997</v>
      </c>
      <c r="C40" s="5">
        <f>C46+C50+C51+C52+C53+C56</f>
        <v>21.423</v>
      </c>
      <c r="D40" s="6">
        <f>C40/B40*100</f>
        <v>113.95212765957447</v>
      </c>
      <c r="E40" s="23">
        <f>E46+E50+E51+E52+E53+E56</f>
        <v>0.1</v>
      </c>
      <c r="F40" s="5">
        <f>F46+F50+F51+F52+F53+F56</f>
        <v>0.024</v>
      </c>
      <c r="G40" s="6">
        <f>F40/E40*100</f>
        <v>24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18</v>
      </c>
      <c r="O40" s="5">
        <f>O46+O50+O51+O52+O53+O56</f>
        <v>21.241999999999997</v>
      </c>
      <c r="P40" s="6">
        <f>O40/N40*100</f>
        <v>118.01111111111109</v>
      </c>
      <c r="Q40" s="23">
        <f>Q46+Q50+Q51+Q52+Q53+Q56</f>
        <v>0.30000000000000004</v>
      </c>
      <c r="R40" s="5">
        <f>R46+R50+R51+R52+R53+R56</f>
        <v>0.106</v>
      </c>
      <c r="S40" s="6">
        <f>R40/Q40*100</f>
        <v>35.33333333333333</v>
      </c>
      <c r="T40" s="23">
        <f>T46+T50+T51+T52+T53+T56</f>
        <v>0.2</v>
      </c>
      <c r="U40" s="5">
        <f>U46+U50+U51+U52+U53+U56</f>
        <v>0.051000000000000004</v>
      </c>
      <c r="V40" s="6">
        <f>U40/T40*100</f>
        <v>25.5</v>
      </c>
      <c r="W40" s="14">
        <f t="shared" si="6"/>
        <v>0</v>
      </c>
      <c r="X40" s="7"/>
    </row>
    <row r="41" spans="1:24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</row>
    <row r="42" spans="1:24" ht="12.75">
      <c r="A42" s="9" t="s">
        <v>16</v>
      </c>
      <c r="B42" s="23">
        <v>2.2</v>
      </c>
      <c r="C42" s="5">
        <v>4.116</v>
      </c>
      <c r="D42" s="6">
        <f>C42/B42*100</f>
        <v>187.09090909090907</v>
      </c>
      <c r="E42" s="23">
        <v>0.2</v>
      </c>
      <c r="F42" s="5">
        <v>0.038</v>
      </c>
      <c r="G42" s="6">
        <f>F42/E42*100</f>
        <v>18.999999999999996</v>
      </c>
      <c r="H42" s="23"/>
      <c r="I42" s="5"/>
      <c r="J42" s="5"/>
      <c r="K42" s="23"/>
      <c r="L42" s="5">
        <v>0</v>
      </c>
      <c r="M42" s="6" t="e">
        <f>L42/K42*100</f>
        <v>#DIV/0!</v>
      </c>
      <c r="N42" s="23">
        <v>1.5</v>
      </c>
      <c r="O42" s="5">
        <v>3.921</v>
      </c>
      <c r="P42" s="6">
        <f>O42/N42*100</f>
        <v>261.4</v>
      </c>
      <c r="Q42" s="23">
        <v>0.4</v>
      </c>
      <c r="R42" s="5">
        <v>0.157</v>
      </c>
      <c r="S42" s="6">
        <f>R42/Q42*100</f>
        <v>39.24999999999999</v>
      </c>
      <c r="T42" s="23">
        <v>0.1</v>
      </c>
      <c r="U42" s="5">
        <v>0</v>
      </c>
      <c r="V42" s="6">
        <f>U42/T42*100</f>
        <v>0</v>
      </c>
      <c r="W42" s="14">
        <f t="shared" si="6"/>
        <v>-4.163336342344337E-16</v>
      </c>
      <c r="X42" s="7"/>
    </row>
    <row r="43" spans="1:24" ht="12.75">
      <c r="A43" s="10" t="s">
        <v>17</v>
      </c>
      <c r="B43" s="23">
        <v>21</v>
      </c>
      <c r="C43" s="5">
        <v>20.102</v>
      </c>
      <c r="D43" s="6">
        <f>C43/B43*100</f>
        <v>95.72380952380952</v>
      </c>
      <c r="E43" s="23">
        <v>0.3</v>
      </c>
      <c r="F43" s="5">
        <v>0.18</v>
      </c>
      <c r="G43" s="6">
        <f>F43/E43*100</f>
        <v>60</v>
      </c>
      <c r="H43" s="23"/>
      <c r="I43" s="5"/>
      <c r="J43" s="5"/>
      <c r="K43" s="23"/>
      <c r="L43" s="5">
        <v>0</v>
      </c>
      <c r="M43" s="6" t="e">
        <f>L43/K43*100</f>
        <v>#DIV/0!</v>
      </c>
      <c r="N43" s="23">
        <v>19.4</v>
      </c>
      <c r="O43" s="5">
        <v>18.884</v>
      </c>
      <c r="P43" s="6">
        <f>O43/N43*100</f>
        <v>97.34020618556703</v>
      </c>
      <c r="Q43" s="23">
        <v>0.8</v>
      </c>
      <c r="R43" s="5">
        <v>0.748</v>
      </c>
      <c r="S43" s="6">
        <f>R43/Q43*100</f>
        <v>93.5</v>
      </c>
      <c r="T43" s="23">
        <v>0.3</v>
      </c>
      <c r="U43" s="5">
        <v>0.12</v>
      </c>
      <c r="V43" s="6">
        <f>U43/T43*100</f>
        <v>40</v>
      </c>
      <c r="W43" s="14">
        <f t="shared" si="6"/>
        <v>0.17000000000000026</v>
      </c>
      <c r="X43" s="7"/>
    </row>
    <row r="44" spans="1:24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</row>
    <row r="45" spans="1:24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</row>
    <row r="46" spans="1:24" ht="12.75">
      <c r="A46" s="13" t="s">
        <v>19</v>
      </c>
      <c r="B46" s="23">
        <f>B47+B48+B49</f>
        <v>8.899999999999999</v>
      </c>
      <c r="C46" s="5">
        <f>C47+C48+C49</f>
        <v>9.278</v>
      </c>
      <c r="D46" s="6">
        <f aca="true" t="shared" si="7" ref="D46:D58">C46/B46*100</f>
        <v>104.24719101123598</v>
      </c>
      <c r="E46" s="23">
        <f>E47+E48+E49</f>
        <v>0.1</v>
      </c>
      <c r="F46" s="5">
        <f>F47+F48+F49</f>
        <v>0</v>
      </c>
      <c r="G46" s="6">
        <f aca="true" t="shared" si="8" ref="G46:G51">F46/E46*100</f>
        <v>0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8.6</v>
      </c>
      <c r="O46" s="5">
        <f>O47+O48+O49</f>
        <v>9.278</v>
      </c>
      <c r="P46" s="6">
        <f aca="true" t="shared" si="9" ref="P46:P52">O46/N46*100</f>
        <v>107.88372093023257</v>
      </c>
      <c r="Q46" s="23">
        <f>Q47+Q48+Q49</f>
        <v>0.1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</row>
    <row r="47" spans="1:24" ht="12.75">
      <c r="A47" s="13" t="s">
        <v>20</v>
      </c>
      <c r="B47" s="23">
        <v>1</v>
      </c>
      <c r="C47" s="5">
        <v>0.94</v>
      </c>
      <c r="D47" s="6">
        <f t="shared" si="7"/>
        <v>94</v>
      </c>
      <c r="E47" s="23"/>
      <c r="F47" s="5">
        <v>0</v>
      </c>
      <c r="G47" s="6" t="e">
        <f t="shared" si="8"/>
        <v>#DIV/0!</v>
      </c>
      <c r="H47" s="23"/>
      <c r="I47" s="5"/>
      <c r="J47" s="5"/>
      <c r="K47" s="23"/>
      <c r="L47" s="5">
        <v>0</v>
      </c>
      <c r="M47" s="6" t="e">
        <f>L47/K47*100</f>
        <v>#DIV/0!</v>
      </c>
      <c r="N47" s="23">
        <v>1</v>
      </c>
      <c r="O47" s="5">
        <v>0.94</v>
      </c>
      <c r="P47" s="6">
        <f t="shared" si="9"/>
        <v>94</v>
      </c>
      <c r="Q47" s="23"/>
      <c r="R47" s="5">
        <v>0</v>
      </c>
      <c r="S47" s="6" t="e">
        <f t="shared" si="10"/>
        <v>#DIV/0!</v>
      </c>
      <c r="T47" s="23"/>
      <c r="U47" s="5">
        <v>0</v>
      </c>
      <c r="V47" s="6" t="e">
        <f t="shared" si="11"/>
        <v>#DIV/0!</v>
      </c>
      <c r="W47" s="14">
        <f t="shared" si="6"/>
        <v>0</v>
      </c>
      <c r="X47" s="7"/>
    </row>
    <row r="48" spans="1:24" ht="12.75">
      <c r="A48" s="13" t="s">
        <v>21</v>
      </c>
      <c r="B48" s="23">
        <v>3.85</v>
      </c>
      <c r="C48" s="5">
        <v>2.598</v>
      </c>
      <c r="D48" s="6">
        <f t="shared" si="7"/>
        <v>67.48051948051948</v>
      </c>
      <c r="E48" s="23">
        <v>0.05</v>
      </c>
      <c r="F48" s="5">
        <v>0</v>
      </c>
      <c r="G48" s="6">
        <f t="shared" si="8"/>
        <v>0</v>
      </c>
      <c r="H48" s="23"/>
      <c r="I48" s="5"/>
      <c r="J48" s="5"/>
      <c r="K48" s="23"/>
      <c r="L48" s="5">
        <v>0</v>
      </c>
      <c r="M48" s="6" t="e">
        <f>L48/K48*100</f>
        <v>#DIV/0!</v>
      </c>
      <c r="N48" s="23">
        <v>3.6</v>
      </c>
      <c r="O48" s="5">
        <v>2.598</v>
      </c>
      <c r="P48" s="6">
        <f t="shared" si="9"/>
        <v>72.16666666666666</v>
      </c>
      <c r="Q48" s="23">
        <v>0.1</v>
      </c>
      <c r="R48" s="5">
        <v>0</v>
      </c>
      <c r="S48" s="6">
        <f t="shared" si="10"/>
        <v>0</v>
      </c>
      <c r="T48" s="23">
        <v>0</v>
      </c>
      <c r="U48" s="5">
        <v>0</v>
      </c>
      <c r="V48" s="6" t="e">
        <f t="shared" si="11"/>
        <v>#DIV/0!</v>
      </c>
      <c r="W48" s="14">
        <f t="shared" si="6"/>
        <v>0</v>
      </c>
      <c r="X48" s="7"/>
    </row>
    <row r="49" spans="1:24" ht="12.75">
      <c r="A49" s="13" t="s">
        <v>22</v>
      </c>
      <c r="B49" s="23">
        <v>4.05</v>
      </c>
      <c r="C49" s="5">
        <v>5.74</v>
      </c>
      <c r="D49" s="6">
        <f t="shared" si="7"/>
        <v>141.7283950617284</v>
      </c>
      <c r="E49" s="23">
        <v>0.05</v>
      </c>
      <c r="F49" s="5">
        <v>0</v>
      </c>
      <c r="G49" s="6">
        <f t="shared" si="8"/>
        <v>0</v>
      </c>
      <c r="H49" s="23"/>
      <c r="I49" s="5"/>
      <c r="J49" s="5"/>
      <c r="K49" s="23"/>
      <c r="L49" s="5">
        <v>0</v>
      </c>
      <c r="M49" s="6" t="e">
        <f>L49/K49*100</f>
        <v>#DIV/0!</v>
      </c>
      <c r="N49" s="23">
        <v>4</v>
      </c>
      <c r="O49" s="5">
        <v>5.74</v>
      </c>
      <c r="P49" s="6">
        <f t="shared" si="9"/>
        <v>143.5</v>
      </c>
      <c r="Q49" s="23">
        <v>0</v>
      </c>
      <c r="R49" s="5">
        <v>0</v>
      </c>
      <c r="S49" s="6" t="e">
        <f t="shared" si="10"/>
        <v>#DIV/0!</v>
      </c>
      <c r="T49" s="23">
        <v>0</v>
      </c>
      <c r="U49" s="5">
        <v>0</v>
      </c>
      <c r="V49" s="6" t="e">
        <f t="shared" si="11"/>
        <v>#DIV/0!</v>
      </c>
      <c r="W49" s="14">
        <f t="shared" si="6"/>
        <v>0</v>
      </c>
      <c r="X49" s="7"/>
    </row>
    <row r="50" spans="1:24" ht="12.75">
      <c r="A50" s="13" t="s">
        <v>23</v>
      </c>
      <c r="B50" s="23">
        <v>1</v>
      </c>
      <c r="C50" s="5">
        <v>8.866</v>
      </c>
      <c r="D50" s="6">
        <f t="shared" si="7"/>
        <v>886.5999999999999</v>
      </c>
      <c r="E50" s="23"/>
      <c r="F50" s="5">
        <v>0</v>
      </c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1</v>
      </c>
      <c r="O50" s="5">
        <v>8.866</v>
      </c>
      <c r="P50" s="6">
        <f t="shared" si="9"/>
        <v>886.5999999999999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</row>
    <row r="51" spans="1:24" ht="12.75">
      <c r="A51" s="13" t="s">
        <v>24</v>
      </c>
      <c r="B51" s="23">
        <v>8.9</v>
      </c>
      <c r="C51" s="5">
        <v>3.167</v>
      </c>
      <c r="D51" s="6">
        <f t="shared" si="7"/>
        <v>35.58426966292135</v>
      </c>
      <c r="E51" s="23"/>
      <c r="F51" s="5">
        <v>0.024</v>
      </c>
      <c r="G51" s="6" t="e">
        <f t="shared" si="8"/>
        <v>#DIV/0!</v>
      </c>
      <c r="H51" s="23"/>
      <c r="I51" s="5"/>
      <c r="J51" s="5"/>
      <c r="K51" s="23"/>
      <c r="L51" s="5">
        <v>0</v>
      </c>
      <c r="M51" s="6" t="e">
        <f>L51/K51*100</f>
        <v>#DIV/0!</v>
      </c>
      <c r="N51" s="23">
        <v>8.4</v>
      </c>
      <c r="O51" s="5">
        <v>3.098</v>
      </c>
      <c r="P51" s="6">
        <f t="shared" si="9"/>
        <v>36.88095238095237</v>
      </c>
      <c r="Q51" s="23">
        <v>0.2</v>
      </c>
      <c r="R51" s="5">
        <v>0.045</v>
      </c>
      <c r="S51" s="6">
        <f t="shared" si="10"/>
        <v>22.499999999999996</v>
      </c>
      <c r="T51" s="23">
        <v>0.2</v>
      </c>
      <c r="U51" s="5">
        <v>0</v>
      </c>
      <c r="V51" s="6">
        <f t="shared" si="11"/>
        <v>0</v>
      </c>
      <c r="W51" s="14">
        <f t="shared" si="6"/>
        <v>-6.938893903907228E-17</v>
      </c>
      <c r="X51" s="7"/>
    </row>
    <row r="52" spans="1:24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>
        <v>0</v>
      </c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</row>
    <row r="53" spans="1:24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>
        <f>O54+O55</f>
        <v>0</v>
      </c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</row>
    <row r="54" spans="1:24" ht="12.75">
      <c r="A54" s="13" t="s">
        <v>20</v>
      </c>
      <c r="B54" s="23"/>
      <c r="C54" s="5">
        <v>0</v>
      </c>
      <c r="D54" s="6" t="e">
        <f t="shared" si="7"/>
        <v>#DIV/0!</v>
      </c>
      <c r="E54" s="23"/>
      <c r="F54" s="5">
        <v>0</v>
      </c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</row>
    <row r="55" spans="1:24" ht="12.75">
      <c r="A55" s="13" t="s">
        <v>21</v>
      </c>
      <c r="B55" s="23"/>
      <c r="C55" s="5">
        <v>0</v>
      </c>
      <c r="D55" s="6" t="e">
        <f t="shared" si="7"/>
        <v>#DIV/0!</v>
      </c>
      <c r="E55" s="23"/>
      <c r="F55" s="5">
        <v>0</v>
      </c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</row>
    <row r="56" spans="1:24" ht="12.75">
      <c r="A56" s="15" t="s">
        <v>27</v>
      </c>
      <c r="B56" s="23">
        <f>B57+B58</f>
        <v>0</v>
      </c>
      <c r="C56" s="5">
        <f>C57+C58</f>
        <v>0.112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>
        <f>O57+O58</f>
        <v>0</v>
      </c>
      <c r="P56" s="6"/>
      <c r="Q56" s="23">
        <f>Q57+Q58</f>
        <v>0</v>
      </c>
      <c r="R56" s="5">
        <f>R57+R58</f>
        <v>0.061</v>
      </c>
      <c r="S56" s="6" t="e">
        <f>R56/Q56*100</f>
        <v>#DIV/0!</v>
      </c>
      <c r="T56" s="23">
        <f>T57+T58</f>
        <v>0</v>
      </c>
      <c r="U56" s="5">
        <f>U57+U58</f>
        <v>0.051000000000000004</v>
      </c>
      <c r="V56" s="6" t="e">
        <f>U56/T56*100</f>
        <v>#DIV/0!</v>
      </c>
      <c r="W56" s="14">
        <f t="shared" si="6"/>
        <v>0</v>
      </c>
      <c r="X56" s="7"/>
    </row>
    <row r="57" spans="1:24" ht="12.75">
      <c r="A57" s="13" t="s">
        <v>20</v>
      </c>
      <c r="B57" s="23"/>
      <c r="C57" s="5">
        <v>0.045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0.026</v>
      </c>
      <c r="S57" s="6" t="e">
        <f>R57/Q57*100</f>
        <v>#DIV/0!</v>
      </c>
      <c r="T57" s="23">
        <v>0</v>
      </c>
      <c r="U57" s="5">
        <v>0.019</v>
      </c>
      <c r="V57" s="6" t="e">
        <f>U57/T57*100</f>
        <v>#DIV/0!</v>
      </c>
      <c r="W57" s="14">
        <f t="shared" si="6"/>
        <v>0</v>
      </c>
      <c r="X57" s="7"/>
    </row>
    <row r="58" spans="1:24" ht="12.75">
      <c r="A58" s="13" t="s">
        <v>21</v>
      </c>
      <c r="B58" s="23"/>
      <c r="C58" s="5">
        <v>0.067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0.035</v>
      </c>
      <c r="S58" s="6" t="e">
        <f>R58/Q58*100</f>
        <v>#DIV/0!</v>
      </c>
      <c r="T58" s="23">
        <v>0</v>
      </c>
      <c r="U58" s="5">
        <v>0.032</v>
      </c>
      <c r="V58" s="6" t="e">
        <f>U58/T58*100</f>
        <v>#DIV/0!</v>
      </c>
      <c r="W58" s="14">
        <f t="shared" si="6"/>
        <v>0</v>
      </c>
      <c r="X58" s="7"/>
    </row>
    <row r="59" spans="1:24" ht="12.75">
      <c r="A59" s="20" t="s">
        <v>28</v>
      </c>
      <c r="B59" s="24"/>
      <c r="C59" s="17">
        <v>0</v>
      </c>
      <c r="D59" s="17"/>
      <c r="E59" s="24"/>
      <c r="F59" s="17">
        <v>0</v>
      </c>
      <c r="G59" s="17"/>
      <c r="H59" s="24"/>
      <c r="I59" s="17"/>
      <c r="J59" s="17"/>
      <c r="K59" s="24"/>
      <c r="L59" s="17">
        <v>0</v>
      </c>
      <c r="M59" s="17"/>
      <c r="N59" s="24"/>
      <c r="O59" s="17">
        <v>0</v>
      </c>
      <c r="P59" s="17"/>
      <c r="Q59" s="24"/>
      <c r="R59" s="5">
        <v>0</v>
      </c>
      <c r="S59" s="17"/>
      <c r="T59" s="24"/>
      <c r="U59" s="17">
        <v>0</v>
      </c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 r:id="rId1"/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D28">
      <selection activeCell="V58" sqref="V58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37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6.7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25.109999999999996</v>
      </c>
      <c r="C9" s="19">
        <f>C11+C13+C14+C30</f>
        <v>22.096999999999998</v>
      </c>
      <c r="D9" s="6">
        <f>C9/B9*100</f>
        <v>88.00079649542015</v>
      </c>
      <c r="E9" s="23">
        <f>E11+E13+E14+E30</f>
        <v>0.33999999999999997</v>
      </c>
      <c r="F9" s="5">
        <f>F11+F13+F14+F30</f>
        <v>0.263</v>
      </c>
      <c r="G9" s="6">
        <f>F9/E9*100</f>
        <v>77.35294117647061</v>
      </c>
      <c r="H9" s="5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21.119999999999997</v>
      </c>
      <c r="O9" s="5">
        <f>O11+O13+O14+O30</f>
        <v>18.573</v>
      </c>
      <c r="P9" s="6">
        <f>O9/N9*100</f>
        <v>87.94034090909092</v>
      </c>
      <c r="Q9" s="23">
        <f>Q11+Q13+Q14+Q30</f>
        <v>1.25</v>
      </c>
      <c r="R9" s="5">
        <f>R11+R13+R14+R30</f>
        <v>0.9850000000000001</v>
      </c>
      <c r="S9" s="6">
        <f>R9/Q9*100</f>
        <v>78.8</v>
      </c>
      <c r="T9" s="23">
        <f>T11+T13+T14</f>
        <v>1.9</v>
      </c>
      <c r="U9" s="5">
        <f>U11+U13+U14+U30</f>
        <v>1.859</v>
      </c>
      <c r="V9" s="6">
        <f>U9/T9*100</f>
        <v>97.84210526315789</v>
      </c>
      <c r="W9" s="14">
        <f aca="true" t="shared" si="0" ref="W9:W37">C9-F9-L9-O9-R9-U9</f>
        <v>0.4169999999999954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5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16.889999999999997</v>
      </c>
      <c r="C11" s="5">
        <f>C17+C21+C22+C23+C24+C27</f>
        <v>19.57</v>
      </c>
      <c r="D11" s="6">
        <f>C11/B11*100</f>
        <v>115.8673771462404</v>
      </c>
      <c r="E11" s="23">
        <f>E17+E21+E22+E23+E24+E27</f>
        <v>0</v>
      </c>
      <c r="F11" s="5">
        <f>F17+F21+F22+F23+F24+F27</f>
        <v>0</v>
      </c>
      <c r="G11" s="6" t="e">
        <f>F11/E11*100</f>
        <v>#DIV/0!</v>
      </c>
      <c r="H11" s="5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16.04</v>
      </c>
      <c r="O11" s="5">
        <f>O17+O21+O22+O23+O24+O27</f>
        <v>17.854</v>
      </c>
      <c r="P11" s="6">
        <f>O11/N11*100</f>
        <v>111.30922693266834</v>
      </c>
      <c r="Q11" s="23">
        <f>Q17+Q21+Q22+Q23+Q24+Q27</f>
        <v>0.2</v>
      </c>
      <c r="R11" s="5">
        <f>R17+R21+R22+R23+R24+R27</f>
        <v>0.341</v>
      </c>
      <c r="S11" s="6">
        <f>R11/Q11*100</f>
        <v>170.5</v>
      </c>
      <c r="T11" s="23">
        <f>T17+T21+T22+T23+T24+T27</f>
        <v>0.65</v>
      </c>
      <c r="U11" s="5">
        <f>U17+U21+U22+U23+U24+U27</f>
        <v>1.375</v>
      </c>
      <c r="V11" s="6">
        <f>U11/T11*100</f>
        <v>211.53846153846155</v>
      </c>
      <c r="W11" s="14">
        <f t="shared" si="0"/>
        <v>0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5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4.18</v>
      </c>
      <c r="C13" s="5">
        <v>0.429</v>
      </c>
      <c r="D13" s="6">
        <f>C13/B13*100</f>
        <v>10.263157894736842</v>
      </c>
      <c r="E13" s="23">
        <v>0.18</v>
      </c>
      <c r="F13" s="5">
        <v>0</v>
      </c>
      <c r="G13" s="6">
        <f>F13/E13*100</f>
        <v>0</v>
      </c>
      <c r="H13" s="5"/>
      <c r="I13" s="5"/>
      <c r="J13" s="5"/>
      <c r="K13" s="23"/>
      <c r="L13" s="5">
        <v>0</v>
      </c>
      <c r="M13" s="6" t="e">
        <f>L13/K13*100</f>
        <v>#DIV/0!</v>
      </c>
      <c r="N13" s="23">
        <v>2.7</v>
      </c>
      <c r="O13" s="5">
        <v>0.167</v>
      </c>
      <c r="P13" s="6">
        <f>O13/N13*100</f>
        <v>6.185185185185185</v>
      </c>
      <c r="Q13" s="23">
        <v>0.65</v>
      </c>
      <c r="R13" s="5">
        <v>0.124</v>
      </c>
      <c r="S13" s="6">
        <f>R13/Q13*100</f>
        <v>19.076923076923077</v>
      </c>
      <c r="T13" s="23">
        <v>0.48</v>
      </c>
      <c r="U13" s="5">
        <v>0.063</v>
      </c>
      <c r="V13" s="6">
        <f>U13/T13*100</f>
        <v>13.125</v>
      </c>
      <c r="W13" s="14">
        <f t="shared" si="0"/>
        <v>0.07500000000000001</v>
      </c>
      <c r="X13" s="7"/>
      <c r="Y13" s="7"/>
    </row>
    <row r="14" spans="1:25" ht="12.75">
      <c r="A14" s="10" t="s">
        <v>17</v>
      </c>
      <c r="B14" s="23">
        <v>4.04</v>
      </c>
      <c r="C14" s="5">
        <v>2.098</v>
      </c>
      <c r="D14" s="6">
        <f>C14/B14*100</f>
        <v>51.93069306930693</v>
      </c>
      <c r="E14" s="23">
        <v>0.16</v>
      </c>
      <c r="F14" s="5">
        <v>0.263</v>
      </c>
      <c r="G14" s="6">
        <f>F14/E14*100</f>
        <v>164.375</v>
      </c>
      <c r="H14" s="5"/>
      <c r="I14" s="5"/>
      <c r="J14" s="5"/>
      <c r="K14" s="23"/>
      <c r="L14" s="5"/>
      <c r="M14" s="6" t="e">
        <f>L14/K14*100</f>
        <v>#DIV/0!</v>
      </c>
      <c r="N14" s="23">
        <v>2.38</v>
      </c>
      <c r="O14" s="5">
        <v>0.552</v>
      </c>
      <c r="P14" s="6">
        <f>O14/N14*100</f>
        <v>23.193277310924373</v>
      </c>
      <c r="Q14" s="23">
        <v>0.4</v>
      </c>
      <c r="R14" s="5">
        <v>0.52</v>
      </c>
      <c r="S14" s="6">
        <f>R14/Q14*100</f>
        <v>130</v>
      </c>
      <c r="T14" s="23">
        <v>0.77</v>
      </c>
      <c r="U14" s="5">
        <v>0.421</v>
      </c>
      <c r="V14" s="6">
        <f>U14/T14*100</f>
        <v>54.675324675324674</v>
      </c>
      <c r="W14" s="14">
        <f t="shared" si="0"/>
        <v>0.3419999999999999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5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5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12.07</v>
      </c>
      <c r="C17" s="5">
        <f>C18+C19+C20</f>
        <v>12.798</v>
      </c>
      <c r="D17" s="6">
        <f aca="true" t="shared" si="1" ref="D17:D29">C17/B17*100</f>
        <v>106.0314830157415</v>
      </c>
      <c r="E17" s="23">
        <f>E18+E19+E20</f>
        <v>0</v>
      </c>
      <c r="F17" s="5">
        <f>F18+F19+F20</f>
        <v>0</v>
      </c>
      <c r="G17" s="6" t="e">
        <f aca="true" t="shared" si="2" ref="G17:G22">F17/E17*100</f>
        <v>#DIV/0!</v>
      </c>
      <c r="H17" s="5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12.07</v>
      </c>
      <c r="O17" s="5">
        <f>O18+O19+O20</f>
        <v>12.798</v>
      </c>
      <c r="P17" s="6">
        <f aca="true" t="shared" si="3" ref="P17:P23">O17/N17*100</f>
        <v>106.0314830157415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</v>
      </c>
      <c r="X17" s="7"/>
      <c r="Y17" s="7"/>
    </row>
    <row r="18" spans="1:25" ht="12.75">
      <c r="A18" s="13" t="s">
        <v>20</v>
      </c>
      <c r="B18" s="23">
        <v>2.87</v>
      </c>
      <c r="C18" s="5">
        <v>5.305</v>
      </c>
      <c r="D18" s="6">
        <f t="shared" si="1"/>
        <v>184.84320557491287</v>
      </c>
      <c r="E18" s="23"/>
      <c r="F18" s="5">
        <v>0</v>
      </c>
      <c r="G18" s="6" t="e">
        <f t="shared" si="2"/>
        <v>#DIV/0!</v>
      </c>
      <c r="H18" s="5"/>
      <c r="I18" s="5"/>
      <c r="J18" s="5"/>
      <c r="K18" s="23"/>
      <c r="L18" s="5"/>
      <c r="M18" s="6" t="e">
        <f>L18/K18*100</f>
        <v>#DIV/0!</v>
      </c>
      <c r="N18" s="23">
        <v>2.87</v>
      </c>
      <c r="O18" s="5">
        <v>5.305</v>
      </c>
      <c r="P18" s="6">
        <f t="shared" si="3"/>
        <v>184.84320557491287</v>
      </c>
      <c r="Q18" s="23"/>
      <c r="R18" s="5"/>
      <c r="S18" s="6" t="e">
        <f t="shared" si="4"/>
        <v>#DIV/0!</v>
      </c>
      <c r="T18" s="23"/>
      <c r="U18" s="5"/>
      <c r="V18" s="6" t="e">
        <f t="shared" si="5"/>
        <v>#DIV/0!</v>
      </c>
      <c r="W18" s="14">
        <f t="shared" si="0"/>
        <v>0</v>
      </c>
      <c r="X18" s="7"/>
      <c r="Y18" s="7"/>
    </row>
    <row r="19" spans="1:25" ht="12.75">
      <c r="A19" s="13" t="s">
        <v>21</v>
      </c>
      <c r="B19" s="23">
        <v>5.5</v>
      </c>
      <c r="C19" s="5">
        <v>3.666</v>
      </c>
      <c r="D19" s="6">
        <f t="shared" si="1"/>
        <v>66.65454545454546</v>
      </c>
      <c r="E19" s="23"/>
      <c r="F19" s="5">
        <v>0</v>
      </c>
      <c r="G19" s="6" t="e">
        <f t="shared" si="2"/>
        <v>#DIV/0!</v>
      </c>
      <c r="H19" s="5"/>
      <c r="I19" s="5"/>
      <c r="J19" s="5"/>
      <c r="K19" s="23"/>
      <c r="L19" s="5"/>
      <c r="M19" s="6" t="e">
        <f>L19/K19*100</f>
        <v>#DIV/0!</v>
      </c>
      <c r="N19" s="23">
        <v>5.5</v>
      </c>
      <c r="O19" s="5">
        <v>3.666</v>
      </c>
      <c r="P19" s="6">
        <f t="shared" si="3"/>
        <v>66.65454545454546</v>
      </c>
      <c r="Q19" s="23"/>
      <c r="R19" s="5"/>
      <c r="S19" s="6" t="e">
        <f t="shared" si="4"/>
        <v>#DIV/0!</v>
      </c>
      <c r="T19" s="23"/>
      <c r="U19" s="5"/>
      <c r="V19" s="6" t="e">
        <f t="shared" si="5"/>
        <v>#DIV/0!</v>
      </c>
      <c r="W19" s="14">
        <f t="shared" si="0"/>
        <v>0</v>
      </c>
      <c r="X19" s="7"/>
      <c r="Y19" s="7"/>
    </row>
    <row r="20" spans="1:25" ht="12.75">
      <c r="A20" s="13" t="s">
        <v>22</v>
      </c>
      <c r="B20" s="23">
        <v>3.7</v>
      </c>
      <c r="C20" s="5">
        <v>3.827</v>
      </c>
      <c r="D20" s="6">
        <f t="shared" si="1"/>
        <v>103.43243243243244</v>
      </c>
      <c r="E20" s="23"/>
      <c r="F20" s="5">
        <v>0</v>
      </c>
      <c r="G20" s="6" t="e">
        <f t="shared" si="2"/>
        <v>#DIV/0!</v>
      </c>
      <c r="H20" s="5"/>
      <c r="I20" s="5"/>
      <c r="J20" s="5"/>
      <c r="K20" s="23"/>
      <c r="L20" s="5"/>
      <c r="M20" s="6" t="e">
        <f>L20/K20*100</f>
        <v>#DIV/0!</v>
      </c>
      <c r="N20" s="23">
        <v>3.7</v>
      </c>
      <c r="O20" s="5">
        <v>3.827</v>
      </c>
      <c r="P20" s="6">
        <f t="shared" si="3"/>
        <v>103.43243243243244</v>
      </c>
      <c r="Q20" s="23"/>
      <c r="R20" s="5"/>
      <c r="S20" s="6" t="e">
        <f t="shared" si="4"/>
        <v>#DIV/0!</v>
      </c>
      <c r="T20" s="23"/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2.52</v>
      </c>
      <c r="C21" s="5">
        <v>3.506</v>
      </c>
      <c r="D21" s="6">
        <f t="shared" si="1"/>
        <v>139.12698412698413</v>
      </c>
      <c r="E21" s="23"/>
      <c r="F21" s="5"/>
      <c r="G21" s="6" t="e">
        <f t="shared" si="2"/>
        <v>#DIV/0!</v>
      </c>
      <c r="H21" s="5"/>
      <c r="I21" s="5"/>
      <c r="J21" s="5"/>
      <c r="K21" s="23"/>
      <c r="L21" s="5"/>
      <c r="M21" s="6"/>
      <c r="N21" s="23">
        <v>2.52</v>
      </c>
      <c r="O21" s="5">
        <v>3.506</v>
      </c>
      <c r="P21" s="6">
        <f t="shared" si="3"/>
        <v>139.12698412698413</v>
      </c>
      <c r="Q21" s="23">
        <v>0</v>
      </c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1.65</v>
      </c>
      <c r="C22" s="5">
        <v>1.957</v>
      </c>
      <c r="D22" s="6">
        <f t="shared" si="1"/>
        <v>118.60606060606062</v>
      </c>
      <c r="E22" s="23">
        <v>0</v>
      </c>
      <c r="F22" s="5">
        <v>0</v>
      </c>
      <c r="G22" s="6" t="e">
        <f t="shared" si="2"/>
        <v>#DIV/0!</v>
      </c>
      <c r="H22" s="5"/>
      <c r="I22" s="5"/>
      <c r="J22" s="5"/>
      <c r="K22" s="23"/>
      <c r="L22" s="5"/>
      <c r="M22" s="6" t="e">
        <f>L22/K22*100</f>
        <v>#DIV/0!</v>
      </c>
      <c r="N22" s="23">
        <v>1.45</v>
      </c>
      <c r="O22" s="5">
        <v>1.55</v>
      </c>
      <c r="P22" s="6">
        <f t="shared" si="3"/>
        <v>106.89655172413795</v>
      </c>
      <c r="Q22" s="23">
        <v>0.1</v>
      </c>
      <c r="R22" s="5">
        <v>0.028</v>
      </c>
      <c r="S22" s="6">
        <f t="shared" si="4"/>
        <v>27.999999999999996</v>
      </c>
      <c r="T22" s="23">
        <v>0.1</v>
      </c>
      <c r="U22" s="5">
        <v>0.379</v>
      </c>
      <c r="V22" s="6">
        <f t="shared" si="5"/>
        <v>379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5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5"/>
      <c r="I24" s="5"/>
      <c r="J24" s="5"/>
      <c r="K24" s="23">
        <f>K25+K26</f>
        <v>0</v>
      </c>
      <c r="L24" s="5">
        <f>L25+L26</f>
        <v>0</v>
      </c>
      <c r="M24" s="6"/>
      <c r="N24" s="23"/>
      <c r="O24" s="5">
        <f>O25+O26</f>
        <v>0</v>
      </c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/>
      <c r="C25" s="5"/>
      <c r="D25" s="6" t="e">
        <f t="shared" si="1"/>
        <v>#DIV/0!</v>
      </c>
      <c r="E25" s="23"/>
      <c r="F25" s="5"/>
      <c r="G25" s="6" t="e">
        <f>F25/E25*100</f>
        <v>#DIV/0!</v>
      </c>
      <c r="H25" s="5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/>
      <c r="C26" s="5"/>
      <c r="D26" s="6" t="e">
        <f t="shared" si="1"/>
        <v>#DIV/0!</v>
      </c>
      <c r="E26" s="23"/>
      <c r="F26" s="5"/>
      <c r="G26" s="6" t="e">
        <f>F26/E26*100</f>
        <v>#DIV/0!</v>
      </c>
      <c r="H26" s="5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0.6499999999999999</v>
      </c>
      <c r="C27" s="5">
        <f>C28+C29</f>
        <v>1.309</v>
      </c>
      <c r="D27" s="6">
        <f t="shared" si="1"/>
        <v>201.38461538461542</v>
      </c>
      <c r="E27" s="23">
        <f>E28+E29</f>
        <v>0</v>
      </c>
      <c r="F27" s="5">
        <f>F28+F29</f>
        <v>0</v>
      </c>
      <c r="G27" s="6"/>
      <c r="H27" s="5"/>
      <c r="I27" s="5"/>
      <c r="J27" s="5"/>
      <c r="K27" s="23">
        <f>K28+K29</f>
        <v>0</v>
      </c>
      <c r="L27" s="5">
        <f>L28+L29</f>
        <v>0</v>
      </c>
      <c r="M27" s="6"/>
      <c r="N27" s="23"/>
      <c r="O27" s="5">
        <f>O28+O29</f>
        <v>0</v>
      </c>
      <c r="P27" s="6"/>
      <c r="Q27" s="23">
        <f>Q28+Q29</f>
        <v>0.1</v>
      </c>
      <c r="R27" s="5">
        <f>R28+R29</f>
        <v>0.313</v>
      </c>
      <c r="S27" s="6">
        <f>R27/Q27*100</f>
        <v>313</v>
      </c>
      <c r="T27" s="23">
        <f>T28+T29</f>
        <v>0.55</v>
      </c>
      <c r="U27" s="5">
        <f>U28+U29</f>
        <v>0.996</v>
      </c>
      <c r="V27" s="6">
        <f>U27/T27*100</f>
        <v>181.0909090909091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0.35</v>
      </c>
      <c r="C28" s="5">
        <v>0.699</v>
      </c>
      <c r="D28" s="6">
        <f t="shared" si="1"/>
        <v>199.71428571428572</v>
      </c>
      <c r="E28" s="23"/>
      <c r="F28" s="5"/>
      <c r="G28" s="6"/>
      <c r="H28" s="5"/>
      <c r="I28" s="5"/>
      <c r="J28" s="5"/>
      <c r="K28" s="23"/>
      <c r="L28" s="5"/>
      <c r="M28" s="6"/>
      <c r="N28" s="23"/>
      <c r="O28" s="5"/>
      <c r="P28" s="6"/>
      <c r="Q28" s="23">
        <v>0.05</v>
      </c>
      <c r="R28" s="5">
        <v>0.157</v>
      </c>
      <c r="S28" s="6">
        <f>R28/Q28*100</f>
        <v>313.99999999999994</v>
      </c>
      <c r="T28" s="23">
        <v>0.3</v>
      </c>
      <c r="U28" s="5">
        <v>0.542</v>
      </c>
      <c r="V28" s="6">
        <f>U28/T28*100</f>
        <v>180.66666666666669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0.3</v>
      </c>
      <c r="C29" s="5">
        <v>0.61</v>
      </c>
      <c r="D29" s="6">
        <f t="shared" si="1"/>
        <v>203.33333333333331</v>
      </c>
      <c r="E29" s="23"/>
      <c r="F29" s="5"/>
      <c r="G29" s="6"/>
      <c r="H29" s="5"/>
      <c r="I29" s="5"/>
      <c r="J29" s="5"/>
      <c r="K29" s="23"/>
      <c r="L29" s="5"/>
      <c r="M29" s="6"/>
      <c r="N29" s="23"/>
      <c r="O29" s="5"/>
      <c r="P29" s="6"/>
      <c r="Q29" s="23">
        <v>0.05</v>
      </c>
      <c r="R29" s="5">
        <v>0.156</v>
      </c>
      <c r="S29" s="6">
        <f>R29/Q29*100</f>
        <v>311.99999999999994</v>
      </c>
      <c r="T29" s="23">
        <v>0.25</v>
      </c>
      <c r="U29" s="5">
        <v>0.454</v>
      </c>
      <c r="V29" s="6">
        <f>U29/T29*100</f>
        <v>181.6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/>
      <c r="D30" s="17"/>
      <c r="E30" s="24"/>
      <c r="F30" s="17">
        <v>0</v>
      </c>
      <c r="G30" s="17"/>
      <c r="H30" s="17"/>
      <c r="I30" s="17"/>
      <c r="J30" s="17"/>
      <c r="K30" s="24"/>
      <c r="L30" s="17"/>
      <c r="M30" s="17"/>
      <c r="N30" s="24"/>
      <c r="O30" s="17"/>
      <c r="P30" s="17"/>
      <c r="Q30" s="24"/>
      <c r="R30" s="5">
        <v>0</v>
      </c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40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20.9</v>
      </c>
      <c r="C38" s="26">
        <f>C40+C42+C43+C59</f>
        <v>27.060000000000002</v>
      </c>
      <c r="D38" s="6">
        <f>C38/B38*100</f>
        <v>129.47368421052633</v>
      </c>
      <c r="E38" s="23">
        <f>E40+E42+E43+E59</f>
        <v>0.3</v>
      </c>
      <c r="F38" s="5">
        <f>F40+F42+F43+F59</f>
        <v>0.30400000000000005</v>
      </c>
      <c r="G38" s="6">
        <f>F38/E38*100</f>
        <v>101.33333333333337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19.799999999999997</v>
      </c>
      <c r="O38" s="5">
        <f>O40+O42+O43+O59</f>
        <v>25.05</v>
      </c>
      <c r="P38" s="6">
        <f>O38/N38*100</f>
        <v>126.51515151515153</v>
      </c>
      <c r="Q38" s="23">
        <f>Q40+Q42+Q43+Q59</f>
        <v>0.4</v>
      </c>
      <c r="R38" s="5">
        <f>R40+R42+R43+R59</f>
        <v>0.608</v>
      </c>
      <c r="S38" s="6">
        <f>R38/Q38*100</f>
        <v>151.99999999999997</v>
      </c>
      <c r="T38" s="23">
        <f>T40+T42+T43</f>
        <v>0.3</v>
      </c>
      <c r="U38" s="5">
        <f>U40+U42+U43+U59</f>
        <v>0.988</v>
      </c>
      <c r="V38" s="6">
        <f>U38/T38*100</f>
        <v>329.33333333333337</v>
      </c>
      <c r="W38" s="14">
        <f>C38-F38-L38-O38-R38-U38</f>
        <v>0.11000000000000298</v>
      </c>
      <c r="X38" s="7"/>
      <c r="Y38" s="7"/>
    </row>
    <row r="39" spans="1:25" ht="12.75">
      <c r="A39" s="8"/>
      <c r="B39" s="23"/>
      <c r="C39" s="27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6.3</v>
      </c>
      <c r="C40" s="27">
        <f>C46+C50+C51+C52+C53+C56</f>
        <v>17.809</v>
      </c>
      <c r="D40" s="6">
        <f>C40/B40*100</f>
        <v>282.6825396825397</v>
      </c>
      <c r="E40" s="23">
        <f>E46+E50+E51+E52+E53+E56</f>
        <v>0</v>
      </c>
      <c r="F40" s="5">
        <f>F46+F50+F51+F52+F53+F56</f>
        <v>0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6.3</v>
      </c>
      <c r="O40" s="5">
        <f>O46+O50+O51+O52+O53+O56</f>
        <v>17.084</v>
      </c>
      <c r="P40" s="6">
        <f>O40/N40*100</f>
        <v>271.1746031746032</v>
      </c>
      <c r="Q40" s="23">
        <f>Q46+Q50+Q51+Q52+Q53+Q56</f>
        <v>0</v>
      </c>
      <c r="R40" s="5">
        <f>R46+R50+R51+R52+R53+R56</f>
        <v>0.131</v>
      </c>
      <c r="S40" s="6" t="e">
        <f>R40/Q40*100</f>
        <v>#DIV/0!</v>
      </c>
      <c r="T40" s="23">
        <f>T46+T50+T51+T52+T53+T56</f>
        <v>0</v>
      </c>
      <c r="U40" s="5">
        <f>U46+U50+U51+U52+U53+U56</f>
        <v>0.594</v>
      </c>
      <c r="V40" s="6" t="e">
        <f>U40/T40*100</f>
        <v>#DIV/0!</v>
      </c>
      <c r="W40" s="14">
        <f t="shared" si="6"/>
        <v>1.4432899320127035E-15</v>
      </c>
      <c r="X40" s="7"/>
      <c r="Y40" s="7"/>
    </row>
    <row r="41" spans="1:25" ht="12.75">
      <c r="A41" s="9"/>
      <c r="B41" s="23"/>
      <c r="C41" s="27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6.1</v>
      </c>
      <c r="C42" s="27">
        <v>1.066</v>
      </c>
      <c r="D42" s="6">
        <f>C42/B42*100</f>
        <v>17.475409836065577</v>
      </c>
      <c r="E42" s="23">
        <v>0</v>
      </c>
      <c r="F42" s="5">
        <v>0.137</v>
      </c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>
        <v>6.1</v>
      </c>
      <c r="O42" s="5">
        <v>0.654</v>
      </c>
      <c r="P42" s="6">
        <f>O42/N42*100</f>
        <v>10.721311475409836</v>
      </c>
      <c r="Q42" s="23">
        <v>0</v>
      </c>
      <c r="R42" s="5">
        <v>0.089</v>
      </c>
      <c r="S42" s="6" t="e">
        <f>R42/Q42*100</f>
        <v>#DIV/0!</v>
      </c>
      <c r="T42" s="23">
        <v>0</v>
      </c>
      <c r="U42" s="5">
        <v>0.186</v>
      </c>
      <c r="V42" s="6" t="e">
        <f>U42/T42*100</f>
        <v>#DIV/0!</v>
      </c>
      <c r="W42" s="14">
        <f t="shared" si="6"/>
        <v>0</v>
      </c>
      <c r="X42" s="7"/>
      <c r="Y42" s="7"/>
    </row>
    <row r="43" spans="1:25" ht="12.75">
      <c r="A43" s="10" t="s">
        <v>17</v>
      </c>
      <c r="B43" s="23">
        <v>8.5</v>
      </c>
      <c r="C43" s="27">
        <v>8.185</v>
      </c>
      <c r="D43" s="6">
        <f>C43/B43*100</f>
        <v>96.29411764705883</v>
      </c>
      <c r="E43" s="23">
        <v>0.3</v>
      </c>
      <c r="F43" s="5">
        <v>0.167</v>
      </c>
      <c r="G43" s="6">
        <f>F43/E43*100</f>
        <v>55.66666666666668</v>
      </c>
      <c r="H43" s="23"/>
      <c r="I43" s="5"/>
      <c r="J43" s="5"/>
      <c r="K43" s="23"/>
      <c r="L43" s="5"/>
      <c r="M43" s="6" t="e">
        <f>L43/K43*100</f>
        <v>#DIV/0!</v>
      </c>
      <c r="N43" s="23">
        <v>7.4</v>
      </c>
      <c r="O43" s="5">
        <v>7.312</v>
      </c>
      <c r="P43" s="6">
        <f>O43/N43*100</f>
        <v>98.8108108108108</v>
      </c>
      <c r="Q43" s="23">
        <v>0.4</v>
      </c>
      <c r="R43" s="5">
        <v>0.388</v>
      </c>
      <c r="S43" s="6">
        <f>R43/Q43*100</f>
        <v>97</v>
      </c>
      <c r="T43" s="23">
        <v>0.3</v>
      </c>
      <c r="U43" s="5">
        <v>0.208</v>
      </c>
      <c r="V43" s="6">
        <f>U43/T43*100</f>
        <v>69.33333333333334</v>
      </c>
      <c r="W43" s="14">
        <f t="shared" si="6"/>
        <v>0.1100000000000004</v>
      </c>
      <c r="X43" s="7"/>
      <c r="Y43" s="7"/>
    </row>
    <row r="44" spans="1:25" ht="12.75">
      <c r="A44" s="11"/>
      <c r="B44" s="23"/>
      <c r="C44" s="27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27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5</v>
      </c>
      <c r="C46" s="27">
        <f>C47+C48+C49</f>
        <v>5.791</v>
      </c>
      <c r="D46" s="6">
        <f aca="true" t="shared" si="7" ref="D46:D58">C46/B46*100</f>
        <v>115.82000000000001</v>
      </c>
      <c r="E46" s="23">
        <f>E47+E48+E49</f>
        <v>0</v>
      </c>
      <c r="F46" s="5">
        <f>F47+F48+F49</f>
        <v>0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5</v>
      </c>
      <c r="O46" s="5">
        <f>O47+O48+O49</f>
        <v>5.791</v>
      </c>
      <c r="P46" s="6">
        <f aca="true" t="shared" si="9" ref="P46:P52">O46/N46*100</f>
        <v>115.82000000000001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0.8</v>
      </c>
      <c r="C47" s="27">
        <v>0.961</v>
      </c>
      <c r="D47" s="6">
        <f t="shared" si="7"/>
        <v>120.125</v>
      </c>
      <c r="E47" s="23"/>
      <c r="F47" s="5">
        <v>0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0.8</v>
      </c>
      <c r="O47" s="5">
        <v>0.961</v>
      </c>
      <c r="P47" s="6">
        <f t="shared" si="9"/>
        <v>120.125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2</v>
      </c>
      <c r="C48" s="27">
        <v>2.707</v>
      </c>
      <c r="D48" s="6">
        <f t="shared" si="7"/>
        <v>135.35</v>
      </c>
      <c r="E48" s="23"/>
      <c r="F48" s="5">
        <v>0</v>
      </c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2</v>
      </c>
      <c r="O48" s="5">
        <v>2.707</v>
      </c>
      <c r="P48" s="6">
        <f t="shared" si="9"/>
        <v>135.35</v>
      </c>
      <c r="Q48" s="23"/>
      <c r="R48" s="5"/>
      <c r="S48" s="6" t="e">
        <f t="shared" si="10"/>
        <v>#DIV/0!</v>
      </c>
      <c r="T48" s="23"/>
      <c r="U48" s="5"/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2.2</v>
      </c>
      <c r="C49" s="27">
        <v>2.123</v>
      </c>
      <c r="D49" s="6">
        <f t="shared" si="7"/>
        <v>96.5</v>
      </c>
      <c r="E49" s="23"/>
      <c r="F49" s="5">
        <v>0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2.2</v>
      </c>
      <c r="O49" s="5">
        <v>2.123</v>
      </c>
      <c r="P49" s="6">
        <f t="shared" si="9"/>
        <v>96.5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35" t="s">
        <v>32</v>
      </c>
      <c r="B50" s="23">
        <v>0</v>
      </c>
      <c r="C50" s="27">
        <v>10.209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</v>
      </c>
      <c r="O50" s="5">
        <v>10.209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1.3</v>
      </c>
      <c r="C51" s="27">
        <v>1.084</v>
      </c>
      <c r="D51" s="6">
        <f t="shared" si="7"/>
        <v>83.38461538461539</v>
      </c>
      <c r="E51" s="23"/>
      <c r="F51" s="5">
        <v>0</v>
      </c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1.3</v>
      </c>
      <c r="O51" s="5">
        <v>1.084</v>
      </c>
      <c r="P51" s="6">
        <f t="shared" si="9"/>
        <v>83.38461538461539</v>
      </c>
      <c r="Q51" s="23">
        <v>0</v>
      </c>
      <c r="R51" s="5">
        <v>0</v>
      </c>
      <c r="S51" s="6" t="e">
        <f t="shared" si="10"/>
        <v>#DIV/0!</v>
      </c>
      <c r="T51" s="23">
        <v>0</v>
      </c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27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27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27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27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27">
        <f>C57+C58</f>
        <v>0.725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0.131</v>
      </c>
      <c r="S56" s="6" t="e">
        <f>R56/Q56*100</f>
        <v>#DIV/0!</v>
      </c>
      <c r="T56" s="23">
        <f>T57+T58</f>
        <v>0</v>
      </c>
      <c r="U56" s="5">
        <f>U57+U58</f>
        <v>0.594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/>
      <c r="C57" s="27">
        <v>0.352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0.067</v>
      </c>
      <c r="S57" s="6" t="e">
        <f>R57/Q57*100</f>
        <v>#DIV/0!</v>
      </c>
      <c r="T57" s="23"/>
      <c r="U57" s="5">
        <v>0.285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27">
        <v>0.373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>
        <v>0</v>
      </c>
      <c r="R58" s="5">
        <v>0.064</v>
      </c>
      <c r="S58" s="6" t="e">
        <f>R58/Q58*100</f>
        <v>#DIV/0!</v>
      </c>
      <c r="T58" s="23">
        <v>0</v>
      </c>
      <c r="U58" s="5">
        <v>0.309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28"/>
      <c r="D59" s="17"/>
      <c r="E59" s="24"/>
      <c r="F59" s="17">
        <v>0</v>
      </c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>
        <v>0</v>
      </c>
      <c r="S59" s="17"/>
      <c r="T59" s="24"/>
      <c r="U59" s="17">
        <v>0</v>
      </c>
      <c r="V59" s="17"/>
      <c r="W59" s="14">
        <f t="shared" si="6"/>
        <v>0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5">
      <selection activeCell="U43" sqref="U43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43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6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40.93000000000001</v>
      </c>
      <c r="C9" s="19">
        <f>C11+C13+C14+C30</f>
        <v>36.31999999999999</v>
      </c>
      <c r="D9" s="6">
        <f>C9/B9*100</f>
        <v>88.7368678231126</v>
      </c>
      <c r="E9" s="23">
        <f>E11+E13+E14+E30</f>
        <v>2.9899999999999998</v>
      </c>
      <c r="F9" s="5">
        <f>F11+F13+F14+F30</f>
        <v>3.0549999999999997</v>
      </c>
      <c r="G9" s="6">
        <f>F9/E9*100</f>
        <v>102.17391304347825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33.160000000000004</v>
      </c>
      <c r="O9" s="5">
        <f>O11+O13+O14+O30</f>
        <v>32.139</v>
      </c>
      <c r="P9" s="6">
        <f>O9/N9*100</f>
        <v>96.92098914354645</v>
      </c>
      <c r="Q9" s="23">
        <f>Q11+Q13+Q14+Q30</f>
        <v>0.8899999999999999</v>
      </c>
      <c r="R9" s="5">
        <f>R11+R13+R14+R30</f>
        <v>0.039</v>
      </c>
      <c r="S9" s="6">
        <f>R9/Q9*100</f>
        <v>4.382022471910113</v>
      </c>
      <c r="T9" s="23">
        <f>T11+T13+T14</f>
        <v>0.5900000000000001</v>
      </c>
      <c r="U9" s="5">
        <f>U11+U13+U14+U30</f>
        <v>0.124</v>
      </c>
      <c r="V9" s="6">
        <f>U9/T9*100</f>
        <v>21.01694915254237</v>
      </c>
      <c r="W9" s="14">
        <f aca="true" t="shared" si="0" ref="W9:W37">C9-F9-L9-O9-R9-U9</f>
        <v>0.9629999999999906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28.250000000000004</v>
      </c>
      <c r="C11" s="5">
        <f>C17+C21+C22+C23+C24+C27</f>
        <v>31.175999999999995</v>
      </c>
      <c r="D11" s="6">
        <f>C11/B11*100</f>
        <v>110.35752212389379</v>
      </c>
      <c r="E11" s="23">
        <f>E17+E21+E22+E23+E24+E27</f>
        <v>1.26</v>
      </c>
      <c r="F11" s="5">
        <f>F17+F21+F22+F23+F24+F27</f>
        <v>1.552</v>
      </c>
      <c r="G11" s="6">
        <f>F11/E11*100</f>
        <v>123.17460317460318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26.640000000000004</v>
      </c>
      <c r="O11" s="5">
        <f>O17+O21+O22+O23+O24+O27</f>
        <v>29.559</v>
      </c>
      <c r="P11" s="6">
        <f>O11/N11*100</f>
        <v>110.95720720720719</v>
      </c>
      <c r="Q11" s="23">
        <f>Q17+Q21+Q22+Q23+Q24+Q27</f>
        <v>0.2</v>
      </c>
      <c r="R11" s="5">
        <f>R17+R21+R22+R23+R24+R27</f>
        <v>0.011</v>
      </c>
      <c r="S11" s="6">
        <f>R11/Q11*100</f>
        <v>5.499999999999999</v>
      </c>
      <c r="T11" s="23">
        <f>T17+T21+T22+T23+T24+T27</f>
        <v>0.15000000000000002</v>
      </c>
      <c r="U11" s="5">
        <f>U17+U21+U22+U23+U24+U27</f>
        <v>0.054</v>
      </c>
      <c r="V11" s="6">
        <f>U11/T11*100</f>
        <v>35.99999999999999</v>
      </c>
      <c r="W11" s="14">
        <f t="shared" si="0"/>
        <v>-5.821731985378165E-15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7.2</v>
      </c>
      <c r="C13" s="5">
        <v>2.024</v>
      </c>
      <c r="D13" s="6">
        <f>C13/B13*100</f>
        <v>28.111111111111107</v>
      </c>
      <c r="E13" s="23">
        <v>0.91</v>
      </c>
      <c r="F13" s="5">
        <v>0</v>
      </c>
      <c r="G13" s="6">
        <f>F13/E13*100</f>
        <v>0</v>
      </c>
      <c r="H13" s="23"/>
      <c r="I13" s="5"/>
      <c r="J13" s="5"/>
      <c r="K13" s="23"/>
      <c r="L13" s="5"/>
      <c r="M13" s="6" t="e">
        <f>L13/K13*100</f>
        <v>#DIV/0!</v>
      </c>
      <c r="N13" s="23">
        <v>3.48</v>
      </c>
      <c r="O13" s="5">
        <v>2.012</v>
      </c>
      <c r="P13" s="6">
        <f>O13/N13*100</f>
        <v>57.81609195402299</v>
      </c>
      <c r="Q13" s="23">
        <v>0.49</v>
      </c>
      <c r="R13" s="5">
        <v>0</v>
      </c>
      <c r="S13" s="6">
        <f>R13/Q13*100</f>
        <v>0</v>
      </c>
      <c r="T13" s="23">
        <v>0.2</v>
      </c>
      <c r="U13" s="5">
        <v>0.012</v>
      </c>
      <c r="V13" s="6">
        <f>U13/T13*100</f>
        <v>6</v>
      </c>
      <c r="W13" s="14">
        <f t="shared" si="0"/>
        <v>0</v>
      </c>
      <c r="X13" s="7"/>
      <c r="Y13" s="7"/>
    </row>
    <row r="14" spans="1:25" ht="12.75">
      <c r="A14" s="10" t="s">
        <v>17</v>
      </c>
      <c r="B14" s="23">
        <v>5.48</v>
      </c>
      <c r="C14" s="5">
        <v>3.12</v>
      </c>
      <c r="D14" s="6">
        <f>C14/B14*100</f>
        <v>56.934306569343065</v>
      </c>
      <c r="E14" s="23">
        <v>0.82</v>
      </c>
      <c r="F14" s="5">
        <v>1.503</v>
      </c>
      <c r="G14" s="6">
        <f>F14/E14*100</f>
        <v>183.2926829268293</v>
      </c>
      <c r="H14" s="23"/>
      <c r="I14" s="5"/>
      <c r="J14" s="5"/>
      <c r="K14" s="23"/>
      <c r="L14" s="5"/>
      <c r="M14" s="6" t="e">
        <f>L14/K14*100</f>
        <v>#DIV/0!</v>
      </c>
      <c r="N14" s="23">
        <v>3.04</v>
      </c>
      <c r="O14" s="5">
        <v>0.568</v>
      </c>
      <c r="P14" s="6">
        <f>O14/N14*100</f>
        <v>18.684210526315788</v>
      </c>
      <c r="Q14" s="23">
        <v>0.2</v>
      </c>
      <c r="R14" s="5">
        <v>0.028</v>
      </c>
      <c r="S14" s="6">
        <f>R14/Q14*100</f>
        <v>13.999999999999998</v>
      </c>
      <c r="T14" s="23">
        <v>0.24</v>
      </c>
      <c r="U14" s="5">
        <v>0.058</v>
      </c>
      <c r="V14" s="6">
        <f>U14/T14*100</f>
        <v>24.16666666666667</v>
      </c>
      <c r="W14" s="14">
        <f t="shared" si="0"/>
        <v>0.9630000000000003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22.29</v>
      </c>
      <c r="C17" s="5">
        <f>C18+C19+C20</f>
        <v>19.833</v>
      </c>
      <c r="D17" s="6">
        <f aca="true" t="shared" si="1" ref="D17:D29">C17/B17*100</f>
        <v>88.9771197846568</v>
      </c>
      <c r="E17" s="23">
        <f>E18+E19+E20</f>
        <v>1.08</v>
      </c>
      <c r="F17" s="5">
        <f>F18+F19+F20</f>
        <v>1.047</v>
      </c>
      <c r="G17" s="6">
        <f aca="true" t="shared" si="2" ref="G17:G22">F17/E17*100</f>
        <v>96.94444444444443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21.21</v>
      </c>
      <c r="O17" s="5">
        <f>O18+O19+O20</f>
        <v>18.786</v>
      </c>
      <c r="P17" s="6">
        <f aca="true" t="shared" si="3" ref="P17:P23">O17/N17*100</f>
        <v>88.57142857142858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-3.552713678800501E-15</v>
      </c>
      <c r="X17" s="7"/>
      <c r="Y17" s="7"/>
    </row>
    <row r="18" spans="1:25" ht="12.75">
      <c r="A18" s="13" t="s">
        <v>20</v>
      </c>
      <c r="B18" s="23">
        <v>2.32</v>
      </c>
      <c r="C18" s="5">
        <v>4.443</v>
      </c>
      <c r="D18" s="6">
        <f t="shared" si="1"/>
        <v>191.50862068965517</v>
      </c>
      <c r="E18" s="23">
        <v>0.2</v>
      </c>
      <c r="F18" s="5">
        <v>0.291</v>
      </c>
      <c r="G18" s="6">
        <f t="shared" si="2"/>
        <v>145.49999999999997</v>
      </c>
      <c r="H18" s="23"/>
      <c r="I18" s="5"/>
      <c r="J18" s="5"/>
      <c r="K18" s="23"/>
      <c r="L18" s="5"/>
      <c r="M18" s="6" t="e">
        <f>L18/K18*100</f>
        <v>#DIV/0!</v>
      </c>
      <c r="N18" s="23">
        <v>2.12</v>
      </c>
      <c r="O18" s="5">
        <v>4.152</v>
      </c>
      <c r="P18" s="6">
        <f t="shared" si="3"/>
        <v>195.8490566037736</v>
      </c>
      <c r="Q18" s="23"/>
      <c r="R18" s="5"/>
      <c r="S18" s="6" t="e">
        <f t="shared" si="4"/>
        <v>#DIV/0!</v>
      </c>
      <c r="T18" s="23"/>
      <c r="U18" s="5"/>
      <c r="V18" s="6" t="e">
        <f t="shared" si="5"/>
        <v>#DIV/0!</v>
      </c>
      <c r="W18" s="14">
        <f t="shared" si="0"/>
        <v>-8.881784197001252E-16</v>
      </c>
      <c r="X18" s="7"/>
      <c r="Y18" s="7"/>
    </row>
    <row r="19" spans="1:25" ht="12.75">
      <c r="A19" s="13" t="s">
        <v>21</v>
      </c>
      <c r="B19" s="23">
        <v>12.94</v>
      </c>
      <c r="C19" s="5">
        <v>9.337</v>
      </c>
      <c r="D19" s="6">
        <f t="shared" si="1"/>
        <v>72.15610510046368</v>
      </c>
      <c r="E19" s="23">
        <v>0.22</v>
      </c>
      <c r="F19" s="5">
        <v>0.415</v>
      </c>
      <c r="G19" s="6">
        <f t="shared" si="2"/>
        <v>188.63636363636363</v>
      </c>
      <c r="H19" s="23"/>
      <c r="I19" s="5"/>
      <c r="J19" s="5"/>
      <c r="K19" s="23"/>
      <c r="L19" s="5"/>
      <c r="M19" s="6" t="e">
        <f>L19/K19*100</f>
        <v>#DIV/0!</v>
      </c>
      <c r="N19" s="23">
        <v>12.72</v>
      </c>
      <c r="O19" s="5">
        <v>8.922</v>
      </c>
      <c r="P19" s="6">
        <f t="shared" si="3"/>
        <v>70.14150943396227</v>
      </c>
      <c r="Q19" s="23"/>
      <c r="R19" s="5"/>
      <c r="S19" s="6" t="e">
        <f t="shared" si="4"/>
        <v>#DIV/0!</v>
      </c>
      <c r="T19" s="23"/>
      <c r="U19" s="5"/>
      <c r="V19" s="6" t="e">
        <f t="shared" si="5"/>
        <v>#DIV/0!</v>
      </c>
      <c r="W19" s="14">
        <f t="shared" si="0"/>
        <v>0</v>
      </c>
      <c r="X19" s="7"/>
      <c r="Y19" s="7"/>
    </row>
    <row r="20" spans="1:25" ht="12.75">
      <c r="A20" s="13" t="s">
        <v>22</v>
      </c>
      <c r="B20" s="23">
        <v>7.03</v>
      </c>
      <c r="C20" s="5">
        <v>6.053</v>
      </c>
      <c r="D20" s="6">
        <f t="shared" si="1"/>
        <v>86.10241820768137</v>
      </c>
      <c r="E20" s="23">
        <v>0.66</v>
      </c>
      <c r="F20" s="5">
        <v>0.341</v>
      </c>
      <c r="G20" s="6">
        <f t="shared" si="2"/>
        <v>51.66666666666667</v>
      </c>
      <c r="H20" s="23"/>
      <c r="I20" s="5"/>
      <c r="J20" s="5"/>
      <c r="K20" s="23"/>
      <c r="L20" s="5"/>
      <c r="M20" s="6" t="e">
        <f>L20/K20*100</f>
        <v>#DIV/0!</v>
      </c>
      <c r="N20" s="23">
        <v>6.37</v>
      </c>
      <c r="O20" s="5">
        <v>5.712</v>
      </c>
      <c r="P20" s="6">
        <f t="shared" si="3"/>
        <v>89.67032967032966</v>
      </c>
      <c r="Q20" s="23"/>
      <c r="R20" s="5"/>
      <c r="S20" s="6" t="e">
        <f t="shared" si="4"/>
        <v>#DIV/0!</v>
      </c>
      <c r="T20" s="23"/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3.49</v>
      </c>
      <c r="C21" s="5">
        <v>6.651</v>
      </c>
      <c r="D21" s="6">
        <f t="shared" si="1"/>
        <v>190.57306590257878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3.49</v>
      </c>
      <c r="O21" s="5">
        <v>6.651</v>
      </c>
      <c r="P21" s="6">
        <f t="shared" si="3"/>
        <v>190.57306590257878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1.94</v>
      </c>
      <c r="C22" s="5">
        <v>4.374</v>
      </c>
      <c r="D22" s="6">
        <f t="shared" si="1"/>
        <v>225.46391752577318</v>
      </c>
      <c r="E22" s="23">
        <v>0</v>
      </c>
      <c r="F22" s="5">
        <v>0.235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1.94</v>
      </c>
      <c r="O22" s="5">
        <v>4.122</v>
      </c>
      <c r="P22" s="6">
        <f t="shared" si="3"/>
        <v>212.4742268041237</v>
      </c>
      <c r="Q22" s="23">
        <v>0</v>
      </c>
      <c r="R22" s="5">
        <v>0</v>
      </c>
      <c r="S22" s="6" t="e">
        <f t="shared" si="4"/>
        <v>#DIV/0!</v>
      </c>
      <c r="T22" s="23"/>
      <c r="U22" s="5">
        <v>0.017</v>
      </c>
      <c r="V22" s="6" t="e">
        <f t="shared" si="5"/>
        <v>#DIV/0!</v>
      </c>
      <c r="W22" s="14">
        <f t="shared" si="0"/>
        <v>-5.412337245047638E-16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0.18</v>
      </c>
      <c r="C24" s="5">
        <f>C25+C26</f>
        <v>0.27</v>
      </c>
      <c r="D24" s="6">
        <f t="shared" si="1"/>
        <v>150.00000000000003</v>
      </c>
      <c r="E24" s="23">
        <f>E25+E26</f>
        <v>0.18</v>
      </c>
      <c r="F24" s="5">
        <f>F25+F26</f>
        <v>0.27</v>
      </c>
      <c r="G24" s="6">
        <f>F24/E24*100</f>
        <v>150.00000000000003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0.06</v>
      </c>
      <c r="C25" s="5">
        <v>0.099</v>
      </c>
      <c r="D25" s="6">
        <f t="shared" si="1"/>
        <v>165</v>
      </c>
      <c r="E25" s="23">
        <v>0.06</v>
      </c>
      <c r="F25" s="5">
        <v>0.099</v>
      </c>
      <c r="G25" s="6">
        <f>F25/E25*100</f>
        <v>165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0.12</v>
      </c>
      <c r="C26" s="5">
        <v>0.171</v>
      </c>
      <c r="D26" s="6">
        <f t="shared" si="1"/>
        <v>142.50000000000003</v>
      </c>
      <c r="E26" s="23">
        <v>0.12</v>
      </c>
      <c r="F26" s="5">
        <v>0.171</v>
      </c>
      <c r="G26" s="6">
        <f>F26/E26*100</f>
        <v>142.50000000000003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0.35</v>
      </c>
      <c r="C27" s="5">
        <f>C28+C29</f>
        <v>0.048</v>
      </c>
      <c r="D27" s="6">
        <f t="shared" si="1"/>
        <v>13.714285714285715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0.2</v>
      </c>
      <c r="R27" s="5">
        <f>R28+R29</f>
        <v>0.011</v>
      </c>
      <c r="S27" s="6">
        <f>R27/Q27*100</f>
        <v>5.499999999999999</v>
      </c>
      <c r="T27" s="23">
        <f>T28+T29</f>
        <v>0.15000000000000002</v>
      </c>
      <c r="U27" s="5">
        <f>U28+U29</f>
        <v>0.037</v>
      </c>
      <c r="V27" s="6">
        <f>U27/T27*100</f>
        <v>24.66666666666666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0.15</v>
      </c>
      <c r="C28" s="5">
        <v>0.021</v>
      </c>
      <c r="D28" s="6">
        <f t="shared" si="1"/>
        <v>14.000000000000002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0.1</v>
      </c>
      <c r="R28" s="5">
        <v>0.003</v>
      </c>
      <c r="S28" s="6">
        <f>R28/Q28*100</f>
        <v>3</v>
      </c>
      <c r="T28" s="23">
        <v>0.05</v>
      </c>
      <c r="U28" s="5">
        <v>0.018</v>
      </c>
      <c r="V28" s="6">
        <f>U28/T28*100</f>
        <v>35.99999999999999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0.2</v>
      </c>
      <c r="C29" s="5">
        <v>0.027</v>
      </c>
      <c r="D29" s="6">
        <f t="shared" si="1"/>
        <v>13.499999999999998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0.1</v>
      </c>
      <c r="R29" s="5">
        <v>0.008</v>
      </c>
      <c r="S29" s="6">
        <f>R29/Q29*100</f>
        <v>8</v>
      </c>
      <c r="T29" s="23">
        <v>0.1</v>
      </c>
      <c r="U29" s="5">
        <v>0.019</v>
      </c>
      <c r="V29" s="6">
        <f>U29/T29*100</f>
        <v>18.999999999999996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/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42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32.2</v>
      </c>
      <c r="C38" s="19">
        <f>C40+C42+C43+C59</f>
        <v>25.292</v>
      </c>
      <c r="D38" s="6">
        <f>C38/B38*100</f>
        <v>78.54658385093167</v>
      </c>
      <c r="E38" s="23">
        <f>E40+E42+E43+E59</f>
        <v>1.9500000000000002</v>
      </c>
      <c r="F38" s="5">
        <f>F40+F42+F43+F59</f>
        <v>0.881</v>
      </c>
      <c r="G38" s="6">
        <f>F38/E38*100</f>
        <v>45.179487179487175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24.05</v>
      </c>
      <c r="O38" s="5">
        <f>O40+O42+O43+O59</f>
        <v>22.702999999999996</v>
      </c>
      <c r="P38" s="6">
        <f>O38/N38*100</f>
        <v>94.39916839916837</v>
      </c>
      <c r="Q38" s="23">
        <f>Q40+Q42+Q43+Q59</f>
        <v>1.5599999999999998</v>
      </c>
      <c r="R38" s="5">
        <f>R40+R42+R43+R59</f>
        <v>0</v>
      </c>
      <c r="S38" s="6">
        <f>R38/Q38*100</f>
        <v>0</v>
      </c>
      <c r="T38" s="23">
        <f>T40+T42+T43</f>
        <v>0.04</v>
      </c>
      <c r="U38" s="5">
        <f>U40+U42+U43+U59</f>
        <v>0.023</v>
      </c>
      <c r="V38" s="6">
        <f>U38/T38*100</f>
        <v>57.49999999999999</v>
      </c>
      <c r="W38" s="14">
        <f>C38-F38-L38-O38-R38-U38</f>
        <v>1.6850000000000056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16.1</v>
      </c>
      <c r="C40" s="5">
        <f>C46+C50+C51+C52+C53+C56</f>
        <v>13.924000000000001</v>
      </c>
      <c r="D40" s="6">
        <f>C40/B40*100</f>
        <v>86.48447204968944</v>
      </c>
      <c r="E40" s="23">
        <f>E46+E50+E51+E52+E53+E56</f>
        <v>0.55</v>
      </c>
      <c r="F40" s="5">
        <f>F46+F50+F51+F52+F53+F56</f>
        <v>0.23</v>
      </c>
      <c r="G40" s="6">
        <f>F40/E40*100</f>
        <v>41.81818181818181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13.000000000000002</v>
      </c>
      <c r="O40" s="5">
        <f>O46+O50+O51+O52+O53+O56</f>
        <v>13.693999999999999</v>
      </c>
      <c r="P40" s="6">
        <f>O40/N40*100</f>
        <v>105.33846153846152</v>
      </c>
      <c r="Q40" s="23">
        <f>Q46+Q50+Q51+Q52+Q53+Q56</f>
        <v>0.55</v>
      </c>
      <c r="R40" s="5">
        <f>R46+R50+R51+R52+R53+R56</f>
        <v>0</v>
      </c>
      <c r="S40" s="6">
        <f>R40/Q40*100</f>
        <v>0</v>
      </c>
      <c r="T40" s="23">
        <f>T46+T50+T51+T52+T53+T56</f>
        <v>0</v>
      </c>
      <c r="U40" s="5">
        <f>U46+U50+U51+U52+U53+U56</f>
        <v>0</v>
      </c>
      <c r="V40" s="6" t="e">
        <f>U40/T40*100</f>
        <v>#DIV/0!</v>
      </c>
      <c r="W40" s="14">
        <f t="shared" si="6"/>
        <v>1.7763568394002505E-15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10.5</v>
      </c>
      <c r="C42" s="5">
        <v>7.054</v>
      </c>
      <c r="D42" s="6">
        <f>C42/B42*100</f>
        <v>67.18095238095239</v>
      </c>
      <c r="E42" s="23">
        <v>0.75</v>
      </c>
      <c r="F42" s="5">
        <v>0</v>
      </c>
      <c r="G42" s="6">
        <f>F42/E42*100</f>
        <v>0</v>
      </c>
      <c r="H42" s="23"/>
      <c r="I42" s="5"/>
      <c r="J42" s="5"/>
      <c r="K42" s="23"/>
      <c r="L42" s="5"/>
      <c r="M42" s="6" t="e">
        <f>L42/K42*100</f>
        <v>#DIV/0!</v>
      </c>
      <c r="N42" s="23">
        <v>8</v>
      </c>
      <c r="O42" s="5">
        <v>7.054</v>
      </c>
      <c r="P42" s="6">
        <f>O42/N42*100</f>
        <v>88.175</v>
      </c>
      <c r="Q42" s="23">
        <v>0.6</v>
      </c>
      <c r="R42" s="5">
        <v>0</v>
      </c>
      <c r="S42" s="6">
        <f>R42/Q42*100</f>
        <v>0</v>
      </c>
      <c r="T42" s="23">
        <v>0.01</v>
      </c>
      <c r="U42" s="5">
        <v>0</v>
      </c>
      <c r="V42" s="6">
        <f>U42/T42*100</f>
        <v>0</v>
      </c>
      <c r="W42" s="14">
        <f t="shared" si="6"/>
        <v>0</v>
      </c>
      <c r="X42" s="7"/>
      <c r="Y42" s="7"/>
    </row>
    <row r="43" spans="1:25" ht="12.75">
      <c r="A43" s="10" t="s">
        <v>17</v>
      </c>
      <c r="B43" s="23">
        <v>5.6</v>
      </c>
      <c r="C43" s="5">
        <v>4.314</v>
      </c>
      <c r="D43" s="6">
        <f>C43/B43*100</f>
        <v>77.03571428571429</v>
      </c>
      <c r="E43" s="23">
        <v>0.65</v>
      </c>
      <c r="F43" s="5">
        <v>0.651</v>
      </c>
      <c r="G43" s="6">
        <f>F43/E43*100</f>
        <v>100.15384615384615</v>
      </c>
      <c r="H43" s="23"/>
      <c r="I43" s="5"/>
      <c r="J43" s="5"/>
      <c r="K43" s="23"/>
      <c r="L43" s="5"/>
      <c r="M43" s="6" t="e">
        <f>L43/K43*100</f>
        <v>#DIV/0!</v>
      </c>
      <c r="N43" s="23">
        <v>3.05</v>
      </c>
      <c r="O43" s="5">
        <v>1.955</v>
      </c>
      <c r="P43" s="6">
        <f>O43/N43*100</f>
        <v>64.09836065573771</v>
      </c>
      <c r="Q43" s="23">
        <v>0.41</v>
      </c>
      <c r="R43" s="5">
        <v>0</v>
      </c>
      <c r="S43" s="6">
        <f>R43/Q43*100</f>
        <v>0</v>
      </c>
      <c r="T43" s="23">
        <v>0.03</v>
      </c>
      <c r="U43" s="5">
        <v>0.023</v>
      </c>
      <c r="V43" s="6">
        <f>U43/T43*100</f>
        <v>76.66666666666667</v>
      </c>
      <c r="W43" s="14">
        <f t="shared" si="6"/>
        <v>1.6850000000000003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8.100000000000001</v>
      </c>
      <c r="C46" s="5">
        <f>C47+C48+C49</f>
        <v>12.344000000000001</v>
      </c>
      <c r="D46" s="6">
        <f aca="true" t="shared" si="7" ref="D46:D58">C46/B46*100</f>
        <v>152.39506172839506</v>
      </c>
      <c r="E46" s="23">
        <f>E47+E48+E49</f>
        <v>0</v>
      </c>
      <c r="F46" s="5">
        <f>F47+F48+F49</f>
        <v>0.20800000000000002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8.100000000000001</v>
      </c>
      <c r="O46" s="5">
        <f>O47+O48+O49</f>
        <v>12.136</v>
      </c>
      <c r="P46" s="6">
        <f aca="true" t="shared" si="9" ref="P46:P52">O46/N46*100</f>
        <v>149.8271604938271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1.7763568394002505E-15</v>
      </c>
      <c r="X46" s="7"/>
      <c r="Y46" s="7"/>
    </row>
    <row r="47" spans="1:25" ht="12.75">
      <c r="A47" s="13" t="s">
        <v>20</v>
      </c>
      <c r="B47" s="23">
        <v>0</v>
      </c>
      <c r="C47" s="5">
        <v>0.025</v>
      </c>
      <c r="D47" s="6" t="e">
        <f t="shared" si="7"/>
        <v>#DIV/0!</v>
      </c>
      <c r="E47" s="23"/>
      <c r="F47" s="5">
        <v>0.025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/>
      <c r="O47" s="5">
        <v>0</v>
      </c>
      <c r="P47" s="6" t="e">
        <f t="shared" si="9"/>
        <v>#DIV/0!</v>
      </c>
      <c r="Q47" s="23"/>
      <c r="R47" s="5">
        <v>0</v>
      </c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2.45</v>
      </c>
      <c r="C48" s="5">
        <v>6.259</v>
      </c>
      <c r="D48" s="6">
        <f t="shared" si="7"/>
        <v>255.46938775510202</v>
      </c>
      <c r="E48" s="23"/>
      <c r="F48" s="5">
        <v>0.058</v>
      </c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2.45</v>
      </c>
      <c r="O48" s="5">
        <v>6.201</v>
      </c>
      <c r="P48" s="6">
        <f t="shared" si="9"/>
        <v>253.10204081632648</v>
      </c>
      <c r="Q48" s="23"/>
      <c r="R48" s="5">
        <v>0</v>
      </c>
      <c r="S48" s="6" t="e">
        <f t="shared" si="10"/>
        <v>#DIV/0!</v>
      </c>
      <c r="T48" s="23"/>
      <c r="U48" s="5">
        <v>0</v>
      </c>
      <c r="V48" s="6" t="e">
        <f t="shared" si="11"/>
        <v>#DIV/0!</v>
      </c>
      <c r="W48" s="14">
        <f t="shared" si="6"/>
        <v>8.881784197001252E-16</v>
      </c>
      <c r="X48" s="7"/>
      <c r="Y48" s="7"/>
    </row>
    <row r="49" spans="1:25" ht="12.75">
      <c r="A49" s="13" t="s">
        <v>22</v>
      </c>
      <c r="B49" s="23">
        <v>5.65</v>
      </c>
      <c r="C49" s="5">
        <v>6.06</v>
      </c>
      <c r="D49" s="6">
        <f t="shared" si="7"/>
        <v>107.25663716814158</v>
      </c>
      <c r="E49" s="23"/>
      <c r="F49" s="5">
        <v>0.125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5.65</v>
      </c>
      <c r="O49" s="5">
        <v>5.935</v>
      </c>
      <c r="P49" s="6">
        <f t="shared" si="9"/>
        <v>105.04424778761062</v>
      </c>
      <c r="Q49" s="23"/>
      <c r="R49" s="5"/>
      <c r="S49" s="6" t="e">
        <f t="shared" si="10"/>
        <v>#DIV/0!</v>
      </c>
      <c r="T49" s="23"/>
      <c r="U49" s="5">
        <v>0</v>
      </c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/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/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8</v>
      </c>
      <c r="C51" s="5">
        <v>1.558</v>
      </c>
      <c r="D51" s="6">
        <f t="shared" si="7"/>
        <v>19.475</v>
      </c>
      <c r="E51" s="23">
        <v>0.55</v>
      </c>
      <c r="F51" s="5">
        <v>0</v>
      </c>
      <c r="G51" s="6">
        <f t="shared" si="8"/>
        <v>0</v>
      </c>
      <c r="H51" s="23"/>
      <c r="I51" s="5"/>
      <c r="J51" s="5"/>
      <c r="K51" s="23"/>
      <c r="L51" s="5"/>
      <c r="M51" s="6" t="e">
        <f>L51/K51*100</f>
        <v>#DIV/0!</v>
      </c>
      <c r="N51" s="23">
        <v>4.9</v>
      </c>
      <c r="O51" s="5">
        <v>1.558</v>
      </c>
      <c r="P51" s="6">
        <f t="shared" si="9"/>
        <v>31.795918367346935</v>
      </c>
      <c r="Q51" s="23">
        <v>0.55</v>
      </c>
      <c r="R51" s="5">
        <v>0</v>
      </c>
      <c r="S51" s="6">
        <f t="shared" si="10"/>
        <v>0</v>
      </c>
      <c r="T51" s="23">
        <v>0</v>
      </c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0.022</v>
      </c>
      <c r="D53" s="6" t="e">
        <f t="shared" si="7"/>
        <v>#DIV/0!</v>
      </c>
      <c r="E53" s="23">
        <f>E54+E55</f>
        <v>0</v>
      </c>
      <c r="F53" s="5">
        <f>F54+F55</f>
        <v>0.022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>
        <v>0.022</v>
      </c>
      <c r="D55" s="6" t="e">
        <f t="shared" si="7"/>
        <v>#DIV/0!</v>
      </c>
      <c r="E55" s="23"/>
      <c r="F55" s="5">
        <v>0.022</v>
      </c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</v>
      </c>
      <c r="S56" s="6" t="e">
        <f>R56/Q56*100</f>
        <v>#DIV/0!</v>
      </c>
      <c r="T56" s="23">
        <f>T57+T58</f>
        <v>0</v>
      </c>
      <c r="U56" s="5">
        <f>U57+U58</f>
        <v>0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/>
      <c r="C57" s="5">
        <v>0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</v>
      </c>
      <c r="S57" s="6" t="e">
        <f>R57/Q57*100</f>
        <v>#DIV/0!</v>
      </c>
      <c r="T57" s="23"/>
      <c r="U57" s="5"/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27">
        <v>0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</v>
      </c>
      <c r="S58" s="6" t="e">
        <f>R58/Q58*100</f>
        <v>#DIV/0!</v>
      </c>
      <c r="T58" s="23"/>
      <c r="U58" s="5"/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/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30">
      <selection activeCell="U43" sqref="U43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  <col min="24" max="24" width="9.25390625" style="0" customWidth="1"/>
  </cols>
  <sheetData>
    <row r="1" ht="12.75">
      <c r="T1" t="s">
        <v>0</v>
      </c>
    </row>
    <row r="2" spans="1:22" ht="12.75" customHeight="1">
      <c r="A2" s="38" t="s">
        <v>45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8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4.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41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41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24.049999999999997</v>
      </c>
      <c r="C9" s="19">
        <f>C11+C13+C14+C30</f>
        <v>19.021</v>
      </c>
      <c r="D9" s="6">
        <f>C9/B9*100</f>
        <v>79.08939708939711</v>
      </c>
      <c r="E9" s="23">
        <f>E11+E13+E14+E30</f>
        <v>1.77</v>
      </c>
      <c r="F9" s="5">
        <f>F11+F13+F14+F30</f>
        <v>1.468</v>
      </c>
      <c r="G9" s="6">
        <f>F9/E9*100</f>
        <v>82.93785310734462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19.72</v>
      </c>
      <c r="O9" s="5">
        <f>O11+O13+O14+O30</f>
        <v>15.459000000000001</v>
      </c>
      <c r="P9" s="6">
        <f>O9/N9*100</f>
        <v>78.39249492900609</v>
      </c>
      <c r="Q9" s="23">
        <f>Q11+Q13+Q14+Q30</f>
        <v>1.28</v>
      </c>
      <c r="R9" s="5">
        <f>R11+R13+R14+R30</f>
        <v>0.9199999999999999</v>
      </c>
      <c r="S9" s="6">
        <f>R9/Q9*100</f>
        <v>71.87499999999999</v>
      </c>
      <c r="T9" s="23">
        <f>T11+T13+T14</f>
        <v>1.03</v>
      </c>
      <c r="U9" s="5">
        <f>U11+U13+U14+U30</f>
        <v>1.016</v>
      </c>
      <c r="V9" s="6">
        <f>U9/T9*100</f>
        <v>98.64077669902912</v>
      </c>
      <c r="W9" s="14">
        <f aca="true" t="shared" si="0" ref="W9:W37">C9-F9-L9-O9-R9-U9</f>
        <v>0.15799999999999947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11.29</v>
      </c>
      <c r="C11" s="5">
        <f>C17+C21+C22+C23+C24+C27</f>
        <v>14.341000000000001</v>
      </c>
      <c r="D11" s="6">
        <f>C11/B11*100</f>
        <v>127.02391496899914</v>
      </c>
      <c r="E11" s="23">
        <f>E17+E21+E22+E23+E24+E27</f>
        <v>0</v>
      </c>
      <c r="F11" s="5">
        <f>F17+F21+F22+F23+F24+F27</f>
        <v>0.6539999999999999</v>
      </c>
      <c r="G11" s="6" t="e">
        <f>F11/E11*100</f>
        <v>#DIV/0!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10.81</v>
      </c>
      <c r="O11" s="5">
        <f>O17+O21+O22+O23+O24+O27</f>
        <v>12.643</v>
      </c>
      <c r="P11" s="6">
        <f>O11/N11*100</f>
        <v>116.95652173913042</v>
      </c>
      <c r="Q11" s="23">
        <f>Q17+Q21+Q22+Q23+Q24+Q27</f>
        <v>0.08</v>
      </c>
      <c r="R11" s="5">
        <f>R17+R21+R22+R23+R24+R27</f>
        <v>0.382</v>
      </c>
      <c r="S11" s="6">
        <f>R11/Q11*100</f>
        <v>477.50000000000006</v>
      </c>
      <c r="T11" s="23">
        <f>T17+T21+T22+T23+T24+T27</f>
        <v>0.4</v>
      </c>
      <c r="U11" s="5">
        <f>U17+U21+U22+U23+U24+U27</f>
        <v>0.618</v>
      </c>
      <c r="V11" s="6">
        <f>U11/T11*100</f>
        <v>154.5</v>
      </c>
      <c r="W11" s="14">
        <f t="shared" si="0"/>
        <v>0.04400000000000048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23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7.36</v>
      </c>
      <c r="C13" s="5">
        <v>2.182</v>
      </c>
      <c r="D13" s="6">
        <f>C13/B13*100</f>
        <v>29.646739130434778</v>
      </c>
      <c r="E13" s="23">
        <v>0.99</v>
      </c>
      <c r="F13" s="5">
        <v>0.557</v>
      </c>
      <c r="G13" s="6">
        <f>F13/E13*100</f>
        <v>56.26262626262627</v>
      </c>
      <c r="H13" s="23"/>
      <c r="I13" s="5"/>
      <c r="J13" s="5"/>
      <c r="K13" s="23"/>
      <c r="L13" s="5"/>
      <c r="M13" s="6" t="e">
        <f>L13/K13*100</f>
        <v>#DIV/0!</v>
      </c>
      <c r="N13" s="23">
        <v>5.07</v>
      </c>
      <c r="O13" s="5">
        <v>0.952</v>
      </c>
      <c r="P13" s="6">
        <f>O13/N13*100</f>
        <v>18.777120315581854</v>
      </c>
      <c r="Q13" s="23">
        <v>0.8</v>
      </c>
      <c r="R13" s="5">
        <v>0.326</v>
      </c>
      <c r="S13" s="6">
        <f>R13/Q13*100</f>
        <v>40.75</v>
      </c>
      <c r="T13" s="23">
        <v>0.35</v>
      </c>
      <c r="U13" s="5">
        <v>0.347</v>
      </c>
      <c r="V13" s="6">
        <f>U13/T13*100</f>
        <v>99.14285714285714</v>
      </c>
      <c r="W13" s="14">
        <f t="shared" si="0"/>
        <v>0</v>
      </c>
      <c r="X13" s="7"/>
      <c r="Y13" s="7"/>
    </row>
    <row r="14" spans="1:25" ht="12.75">
      <c r="A14" s="10" t="s">
        <v>17</v>
      </c>
      <c r="B14" s="23">
        <v>5.4</v>
      </c>
      <c r="C14" s="5">
        <v>2.498</v>
      </c>
      <c r="D14" s="6">
        <f>C14/B14*100</f>
        <v>46.25925925925926</v>
      </c>
      <c r="E14" s="23">
        <v>0.78</v>
      </c>
      <c r="F14" s="5">
        <v>0.257</v>
      </c>
      <c r="G14" s="6">
        <f>F14/E14*100</f>
        <v>32.94871794871795</v>
      </c>
      <c r="H14" s="23"/>
      <c r="I14" s="5"/>
      <c r="J14" s="5"/>
      <c r="K14" s="23"/>
      <c r="L14" s="5"/>
      <c r="M14" s="6" t="e">
        <f>L14/K14*100</f>
        <v>#DIV/0!</v>
      </c>
      <c r="N14" s="23">
        <v>3.84</v>
      </c>
      <c r="O14" s="5">
        <v>1.864</v>
      </c>
      <c r="P14" s="6">
        <f>O14/N14*100</f>
        <v>48.54166666666667</v>
      </c>
      <c r="Q14" s="23">
        <v>0.4</v>
      </c>
      <c r="R14" s="5">
        <v>0.212</v>
      </c>
      <c r="S14" s="6">
        <f>R14/Q14*100</f>
        <v>52.99999999999999</v>
      </c>
      <c r="T14" s="23">
        <v>0.28</v>
      </c>
      <c r="U14" s="5">
        <v>0.051</v>
      </c>
      <c r="V14" s="6">
        <f>U14/T14*100</f>
        <v>18.21428571428571</v>
      </c>
      <c r="W14" s="14">
        <f t="shared" si="0"/>
        <v>0.11400000000000002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8.24</v>
      </c>
      <c r="C17" s="5">
        <f>C18+C19+C20</f>
        <v>12.077000000000002</v>
      </c>
      <c r="D17" s="6">
        <f aca="true" t="shared" si="1" ref="D17:D29">C17/B17*100</f>
        <v>146.56553398058253</v>
      </c>
      <c r="E17" s="23">
        <f>E18+E19+E20</f>
        <v>0</v>
      </c>
      <c r="F17" s="5">
        <f>F18+F19+F20</f>
        <v>0.6539999999999999</v>
      </c>
      <c r="G17" s="6" t="e">
        <f aca="true" t="shared" si="2" ref="G17:G22">F17/E17*100</f>
        <v>#DIV/0!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8.23</v>
      </c>
      <c r="O17" s="5">
        <f>O18+O19+O20</f>
        <v>11.379000000000001</v>
      </c>
      <c r="P17" s="6">
        <f aca="true" t="shared" si="3" ref="P17:P23">O17/N17*100</f>
        <v>138.26245443499394</v>
      </c>
      <c r="Q17" s="23">
        <f>Q18+Q19+Q20</f>
        <v>0</v>
      </c>
      <c r="R17" s="5">
        <f>R18+R19+R20</f>
        <v>0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0.04400000000000048</v>
      </c>
      <c r="X17" s="7"/>
      <c r="Y17" s="7"/>
    </row>
    <row r="18" spans="1:25" ht="12.75">
      <c r="A18" s="13" t="s">
        <v>20</v>
      </c>
      <c r="B18" s="23">
        <v>2.47</v>
      </c>
      <c r="C18" s="5">
        <v>6.229</v>
      </c>
      <c r="D18" s="6">
        <f t="shared" si="1"/>
        <v>252.18623481781376</v>
      </c>
      <c r="E18" s="23">
        <v>0</v>
      </c>
      <c r="F18" s="5">
        <v>0.255</v>
      </c>
      <c r="G18" s="6" t="e">
        <f t="shared" si="2"/>
        <v>#DIV/0!</v>
      </c>
      <c r="H18" s="23"/>
      <c r="I18" s="5"/>
      <c r="J18" s="5"/>
      <c r="K18" s="23"/>
      <c r="L18" s="5"/>
      <c r="M18" s="6" t="e">
        <f>L18/K18*100</f>
        <v>#DIV/0!</v>
      </c>
      <c r="N18" s="23">
        <v>2.47</v>
      </c>
      <c r="O18" s="5">
        <v>5.974</v>
      </c>
      <c r="P18" s="6">
        <f t="shared" si="3"/>
        <v>241.86234817813764</v>
      </c>
      <c r="Q18" s="23">
        <v>0</v>
      </c>
      <c r="R18" s="5"/>
      <c r="S18" s="6" t="e">
        <f t="shared" si="4"/>
        <v>#DIV/0!</v>
      </c>
      <c r="T18" s="23">
        <v>0</v>
      </c>
      <c r="U18" s="5">
        <v>0</v>
      </c>
      <c r="V18" s="6" t="e">
        <f t="shared" si="5"/>
        <v>#DIV/0!</v>
      </c>
      <c r="W18" s="14">
        <f t="shared" si="0"/>
        <v>0</v>
      </c>
      <c r="X18" s="14"/>
      <c r="Y18" s="7"/>
    </row>
    <row r="19" spans="1:25" ht="12.75">
      <c r="A19" s="13" t="s">
        <v>21</v>
      </c>
      <c r="B19" s="23">
        <v>2.88</v>
      </c>
      <c r="C19" s="5">
        <v>4.304</v>
      </c>
      <c r="D19" s="6">
        <f t="shared" si="1"/>
        <v>149.44444444444446</v>
      </c>
      <c r="E19" s="23">
        <v>0</v>
      </c>
      <c r="F19" s="5">
        <v>0.209</v>
      </c>
      <c r="G19" s="6" t="e">
        <f t="shared" si="2"/>
        <v>#DIV/0!</v>
      </c>
      <c r="H19" s="23"/>
      <c r="I19" s="5"/>
      <c r="J19" s="5"/>
      <c r="K19" s="23"/>
      <c r="L19" s="5"/>
      <c r="M19" s="6" t="e">
        <f>L19/K19*100</f>
        <v>#DIV/0!</v>
      </c>
      <c r="N19" s="23">
        <v>2.88</v>
      </c>
      <c r="O19" s="5">
        <v>4.051</v>
      </c>
      <c r="P19" s="6">
        <f t="shared" si="3"/>
        <v>140.65972222222223</v>
      </c>
      <c r="Q19" s="23">
        <v>0</v>
      </c>
      <c r="R19" s="5">
        <v>0</v>
      </c>
      <c r="S19" s="6" t="e">
        <f t="shared" si="4"/>
        <v>#DIV/0!</v>
      </c>
      <c r="T19" s="23">
        <v>0</v>
      </c>
      <c r="U19" s="5">
        <v>0</v>
      </c>
      <c r="V19" s="6" t="e">
        <f t="shared" si="5"/>
        <v>#DIV/0!</v>
      </c>
      <c r="W19" s="14">
        <f t="shared" si="0"/>
        <v>0.04400000000000048</v>
      </c>
      <c r="X19" s="14"/>
      <c r="Y19" s="7"/>
    </row>
    <row r="20" spans="1:25" ht="12.75">
      <c r="A20" s="13" t="s">
        <v>22</v>
      </c>
      <c r="B20" s="23">
        <v>2.89</v>
      </c>
      <c r="C20" s="5">
        <v>1.544</v>
      </c>
      <c r="D20" s="6">
        <f t="shared" si="1"/>
        <v>53.42560553633218</v>
      </c>
      <c r="E20" s="23">
        <v>0</v>
      </c>
      <c r="F20" s="5">
        <v>0.19</v>
      </c>
      <c r="G20" s="6" t="e">
        <f t="shared" si="2"/>
        <v>#DIV/0!</v>
      </c>
      <c r="H20" s="23"/>
      <c r="I20" s="5"/>
      <c r="J20" s="5"/>
      <c r="K20" s="23"/>
      <c r="L20" s="5"/>
      <c r="M20" s="6" t="e">
        <f>L20/K20*100</f>
        <v>#DIV/0!</v>
      </c>
      <c r="N20" s="23">
        <v>2.88</v>
      </c>
      <c r="O20" s="5">
        <v>1.354</v>
      </c>
      <c r="P20" s="6">
        <f t="shared" si="3"/>
        <v>47.01388888888889</v>
      </c>
      <c r="Q20" s="23">
        <v>0</v>
      </c>
      <c r="R20" s="5">
        <v>0</v>
      </c>
      <c r="S20" s="6" t="e">
        <f t="shared" si="4"/>
        <v>#DIV/0!</v>
      </c>
      <c r="T20" s="23">
        <v>0</v>
      </c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1.64</v>
      </c>
      <c r="C21" s="5">
        <v>1.264</v>
      </c>
      <c r="D21" s="6">
        <f t="shared" si="1"/>
        <v>77.07317073170732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1.64</v>
      </c>
      <c r="O21" s="5">
        <v>1.264</v>
      </c>
      <c r="P21" s="6">
        <f t="shared" si="3"/>
        <v>77.07317073170732</v>
      </c>
      <c r="Q21" s="23">
        <v>0</v>
      </c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0.95</v>
      </c>
      <c r="C22" s="5">
        <v>0</v>
      </c>
      <c r="D22" s="6">
        <f t="shared" si="1"/>
        <v>0</v>
      </c>
      <c r="E22" s="23"/>
      <c r="F22" s="5">
        <v>0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0.94</v>
      </c>
      <c r="O22" s="5">
        <v>0</v>
      </c>
      <c r="P22" s="6">
        <f t="shared" si="3"/>
        <v>0</v>
      </c>
      <c r="Q22" s="23">
        <v>0</v>
      </c>
      <c r="R22" s="5">
        <v>0</v>
      </c>
      <c r="S22" s="6" t="e">
        <f t="shared" si="4"/>
        <v>#DIV/0!</v>
      </c>
      <c r="T22" s="23">
        <v>0.01</v>
      </c>
      <c r="U22" s="5">
        <v>0</v>
      </c>
      <c r="V22" s="6">
        <f t="shared" si="5"/>
        <v>0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</v>
      </c>
      <c r="C25" s="5"/>
      <c r="D25" s="6" t="e">
        <f t="shared" si="1"/>
        <v>#DIV/0!</v>
      </c>
      <c r="E25" s="23">
        <v>0</v>
      </c>
      <c r="F25" s="5"/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</v>
      </c>
      <c r="C26" s="5">
        <v>0</v>
      </c>
      <c r="D26" s="6" t="e">
        <f t="shared" si="1"/>
        <v>#DIV/0!</v>
      </c>
      <c r="E26" s="23">
        <v>0</v>
      </c>
      <c r="F26" s="5">
        <v>0</v>
      </c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0.45999999999999996</v>
      </c>
      <c r="C27" s="5">
        <f>C28+C29</f>
        <v>1</v>
      </c>
      <c r="D27" s="6">
        <f t="shared" si="1"/>
        <v>217.39130434782612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0.08</v>
      </c>
      <c r="R27" s="5">
        <f>R28+R29</f>
        <v>0.382</v>
      </c>
      <c r="S27" s="6">
        <f>R27/Q27*100</f>
        <v>477.50000000000006</v>
      </c>
      <c r="T27" s="23">
        <f>T28+T29</f>
        <v>0.39</v>
      </c>
      <c r="U27" s="5">
        <f>U28+U29</f>
        <v>0.618</v>
      </c>
      <c r="V27" s="6">
        <f>U27/T27*100</f>
        <v>158.46153846153845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0.16</v>
      </c>
      <c r="C28" s="5">
        <v>0.603</v>
      </c>
      <c r="D28" s="6">
        <f t="shared" si="1"/>
        <v>376.875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0.02</v>
      </c>
      <c r="R28" s="5">
        <v>0.214</v>
      </c>
      <c r="S28" s="6">
        <f>R28/Q28*100</f>
        <v>1070</v>
      </c>
      <c r="T28" s="23">
        <v>0.14</v>
      </c>
      <c r="U28" s="5">
        <v>0.389</v>
      </c>
      <c r="V28" s="6">
        <f>U28/T28*100</f>
        <v>277.85714285714283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0.3</v>
      </c>
      <c r="C29" s="5">
        <v>0.397</v>
      </c>
      <c r="D29" s="6">
        <f t="shared" si="1"/>
        <v>132.33333333333334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0.06</v>
      </c>
      <c r="R29" s="5">
        <v>0.168</v>
      </c>
      <c r="S29" s="6">
        <f>R29/Q29*100</f>
        <v>280</v>
      </c>
      <c r="T29" s="23">
        <v>0.25</v>
      </c>
      <c r="U29" s="5">
        <v>0.229</v>
      </c>
      <c r="V29" s="6">
        <f>U29/T29*100</f>
        <v>91.60000000000001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>
        <v>0</v>
      </c>
      <c r="G30" s="17"/>
      <c r="H30" s="24"/>
      <c r="I30" s="17"/>
      <c r="J30" s="17"/>
      <c r="K30" s="24"/>
      <c r="L30" s="17"/>
      <c r="M30" s="17"/>
      <c r="N30" s="24"/>
      <c r="O30" s="5">
        <v>0</v>
      </c>
      <c r="P30" s="17"/>
      <c r="Q30" s="24"/>
      <c r="R30" s="5"/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44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36</v>
      </c>
      <c r="C38" s="19">
        <f>C40+C42+C43+C59</f>
        <v>27.898</v>
      </c>
      <c r="D38" s="6">
        <f>C38/B38*100</f>
        <v>77.49444444444444</v>
      </c>
      <c r="E38" s="23">
        <f>E40+E42+E43+E59</f>
        <v>0.5</v>
      </c>
      <c r="F38" s="5">
        <f>F40+F42+F43+F59</f>
        <v>0.8220000000000001</v>
      </c>
      <c r="G38" s="6">
        <f>F38/E38*100</f>
        <v>164.4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35.199999999999996</v>
      </c>
      <c r="O38" s="5">
        <f>O40+O42+O43+O59</f>
        <v>26.603</v>
      </c>
      <c r="P38" s="6">
        <f>O38/N38*100</f>
        <v>75.57670454545456</v>
      </c>
      <c r="Q38" s="23">
        <f>Q40+Q42+Q43+Q59</f>
        <v>0.15000000000000002</v>
      </c>
      <c r="R38" s="5">
        <f>R40+R42+R43+R59</f>
        <v>0.263</v>
      </c>
      <c r="S38" s="6">
        <f>R38/Q38*100</f>
        <v>175.33333333333331</v>
      </c>
      <c r="T38" s="23">
        <f>T40+T42+T43</f>
        <v>0.1</v>
      </c>
      <c r="U38" s="5">
        <f>U40+U42+U43+U59</f>
        <v>0.135</v>
      </c>
      <c r="V38" s="6">
        <f>U38/T38*100</f>
        <v>135</v>
      </c>
      <c r="W38" s="14">
        <f>C38-F38-L38-O38-R38-U38</f>
        <v>0.07499999999999896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17.299999999999997</v>
      </c>
      <c r="C40" s="5">
        <f>C46+C50+C51+C52+C53+C56</f>
        <v>14.038</v>
      </c>
      <c r="D40" s="6">
        <f>C40/B40*100</f>
        <v>81.14450867052024</v>
      </c>
      <c r="E40" s="23">
        <f>E46+E50+E51+E52+E53+E56</f>
        <v>0</v>
      </c>
      <c r="F40" s="5">
        <f>F46+F50+F51+F52+F53+F56</f>
        <v>0.112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17.299999999999997</v>
      </c>
      <c r="O40" s="5">
        <f>O46+O50+O51+O52+O53+O56</f>
        <v>13.922</v>
      </c>
      <c r="P40" s="6">
        <f>O40/N40*100</f>
        <v>80.47398843930638</v>
      </c>
      <c r="Q40" s="23">
        <f>Q46+Q50+Q51+Q52+Q53+Q56</f>
        <v>0</v>
      </c>
      <c r="R40" s="5">
        <f>R46+R50+R51+R52+R53+R56</f>
        <v>0</v>
      </c>
      <c r="S40" s="6" t="e">
        <f>R40/Q40*100</f>
        <v>#DIV/0!</v>
      </c>
      <c r="T40" s="23">
        <f>T46+T50+T51+T52+T53+T56</f>
        <v>0</v>
      </c>
      <c r="U40" s="5">
        <f>U46+U50+U51+U52+U53+U56</f>
        <v>0.004</v>
      </c>
      <c r="V40" s="6" t="e">
        <f>U40/T40*100</f>
        <v>#DIV/0!</v>
      </c>
      <c r="W40" s="14">
        <f t="shared" si="6"/>
        <v>-4.40619762898109E-16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4.1</v>
      </c>
      <c r="C42" s="5">
        <v>0.775</v>
      </c>
      <c r="D42" s="6">
        <f>C42/B42*100</f>
        <v>18.902439024390247</v>
      </c>
      <c r="E42" s="23">
        <v>0.2</v>
      </c>
      <c r="F42" s="5">
        <v>0.063</v>
      </c>
      <c r="G42" s="6">
        <v>0.242</v>
      </c>
      <c r="H42" s="23"/>
      <c r="I42" s="5"/>
      <c r="J42" s="5"/>
      <c r="K42" s="23"/>
      <c r="L42" s="5"/>
      <c r="M42" s="6" t="e">
        <f>L42/K42*100</f>
        <v>#DIV/0!</v>
      </c>
      <c r="N42" s="23">
        <v>3.8</v>
      </c>
      <c r="O42" s="5">
        <v>0.656</v>
      </c>
      <c r="P42" s="6">
        <f>O42/N42*100</f>
        <v>17.263157894736842</v>
      </c>
      <c r="Q42" s="23">
        <v>0.05</v>
      </c>
      <c r="R42" s="5">
        <v>0.026</v>
      </c>
      <c r="S42" s="6">
        <f>R42/Q42*100</f>
        <v>51.99999999999999</v>
      </c>
      <c r="T42" s="23">
        <v>0.03</v>
      </c>
      <c r="U42" s="5">
        <v>0.002</v>
      </c>
      <c r="V42" s="6">
        <f>U42/T42*100</f>
        <v>6.666666666666667</v>
      </c>
      <c r="W42" s="14">
        <f t="shared" si="6"/>
        <v>0.02799999999999994</v>
      </c>
      <c r="X42" s="7"/>
      <c r="Y42" s="7"/>
    </row>
    <row r="43" spans="1:25" ht="12.75">
      <c r="A43" s="10" t="s">
        <v>17</v>
      </c>
      <c r="B43" s="23">
        <v>14.6</v>
      </c>
      <c r="C43" s="5">
        <v>12.929</v>
      </c>
      <c r="D43" s="6">
        <f>C43/B43*100</f>
        <v>88.55479452054796</v>
      </c>
      <c r="E43" s="23">
        <v>0.3</v>
      </c>
      <c r="F43" s="5">
        <v>0.647</v>
      </c>
      <c r="G43" s="6">
        <f>F43/E43*100</f>
        <v>215.66666666666669</v>
      </c>
      <c r="H43" s="23"/>
      <c r="I43" s="5"/>
      <c r="J43" s="5"/>
      <c r="K43" s="23"/>
      <c r="L43" s="5"/>
      <c r="M43" s="6" t="e">
        <f>L43/K43*100</f>
        <v>#DIV/0!</v>
      </c>
      <c r="N43" s="23">
        <v>14.1</v>
      </c>
      <c r="O43" s="5">
        <v>11.924</v>
      </c>
      <c r="P43" s="6">
        <f>O43/N43*100</f>
        <v>84.56737588652481</v>
      </c>
      <c r="Q43" s="23">
        <v>0.1</v>
      </c>
      <c r="R43" s="5">
        <v>0.217</v>
      </c>
      <c r="S43" s="6">
        <f>R43/Q43*100</f>
        <v>217</v>
      </c>
      <c r="T43" s="23">
        <v>0.07</v>
      </c>
      <c r="U43" s="5">
        <v>0.11</v>
      </c>
      <c r="V43" s="6">
        <f>U43/T43*100</f>
        <v>157.14285714285714</v>
      </c>
      <c r="W43" s="14">
        <f t="shared" si="6"/>
        <v>0.03100000000000054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11.799999999999999</v>
      </c>
      <c r="C46" s="5">
        <f>C47+C48+C49</f>
        <v>2.634</v>
      </c>
      <c r="D46" s="6">
        <f aca="true" t="shared" si="7" ref="D46:D58">C46/B46*100</f>
        <v>22.322033898305087</v>
      </c>
      <c r="E46" s="23">
        <f>E47+E48+E49</f>
        <v>0</v>
      </c>
      <c r="F46" s="5">
        <f>F47+F48+F49</f>
        <v>0.112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11.799999999999999</v>
      </c>
      <c r="O46" s="5">
        <f>O47+O48+O49</f>
        <v>2.522</v>
      </c>
      <c r="P46" s="6">
        <f aca="true" t="shared" si="9" ref="P46:P52">O46/N46*100</f>
        <v>21.3728813559322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2.3</v>
      </c>
      <c r="C47" s="5">
        <v>0.001</v>
      </c>
      <c r="D47" s="6">
        <f t="shared" si="7"/>
        <v>0.043478260869565216</v>
      </c>
      <c r="E47" s="23"/>
      <c r="F47" s="5"/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2.3</v>
      </c>
      <c r="O47" s="5">
        <v>0.001</v>
      </c>
      <c r="P47" s="6">
        <f t="shared" si="9"/>
        <v>0.043478260869565216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6.1</v>
      </c>
      <c r="C48" s="5">
        <v>0.76</v>
      </c>
      <c r="D48" s="6">
        <f t="shared" si="7"/>
        <v>12.459016393442624</v>
      </c>
      <c r="E48" s="23"/>
      <c r="F48" s="5"/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6.1</v>
      </c>
      <c r="O48" s="5">
        <v>0.76</v>
      </c>
      <c r="P48" s="6">
        <f t="shared" si="9"/>
        <v>12.459016393442624</v>
      </c>
      <c r="Q48" s="23">
        <v>0</v>
      </c>
      <c r="R48" s="5">
        <v>0</v>
      </c>
      <c r="S48" s="6" t="e">
        <f t="shared" si="10"/>
        <v>#DIV/0!</v>
      </c>
      <c r="T48" s="23"/>
      <c r="U48" s="5"/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3.4</v>
      </c>
      <c r="C49" s="5">
        <v>1.873</v>
      </c>
      <c r="D49" s="6">
        <f t="shared" si="7"/>
        <v>55.08823529411765</v>
      </c>
      <c r="E49" s="23">
        <v>0</v>
      </c>
      <c r="F49" s="5">
        <v>0.112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3.4</v>
      </c>
      <c r="O49" s="5">
        <v>1.761</v>
      </c>
      <c r="P49" s="6">
        <f t="shared" si="9"/>
        <v>51.794117647058826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>
        <v>0.15</v>
      </c>
      <c r="C50" s="5">
        <v>5.5</v>
      </c>
      <c r="D50" s="6">
        <f t="shared" si="7"/>
        <v>3666.666666666667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0.15</v>
      </c>
      <c r="O50" s="5">
        <v>5.5</v>
      </c>
      <c r="P50" s="6">
        <f t="shared" si="9"/>
        <v>3666.666666666667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5.35</v>
      </c>
      <c r="C51" s="5">
        <v>5.9</v>
      </c>
      <c r="D51" s="6">
        <f t="shared" si="7"/>
        <v>110.28037383177572</v>
      </c>
      <c r="E51" s="23"/>
      <c r="F51" s="5">
        <v>0</v>
      </c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5.35</v>
      </c>
      <c r="O51" s="5">
        <v>5.9</v>
      </c>
      <c r="P51" s="6">
        <f t="shared" si="9"/>
        <v>110.28037383177572</v>
      </c>
      <c r="Q51" s="23">
        <v>0</v>
      </c>
      <c r="R51" s="5">
        <v>0</v>
      </c>
      <c r="S51" s="6" t="e">
        <f t="shared" si="10"/>
        <v>#DIV/0!</v>
      </c>
      <c r="T51" s="23">
        <v>0</v>
      </c>
      <c r="U51" s="5">
        <v>0</v>
      </c>
      <c r="V51" s="6" t="e">
        <f t="shared" si="11"/>
        <v>#DIV/0!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0.004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</v>
      </c>
      <c r="S56" s="6" t="e">
        <f>R56/Q56*100</f>
        <v>#DIV/0!</v>
      </c>
      <c r="T56" s="23">
        <f>T57+T58</f>
        <v>0</v>
      </c>
      <c r="U56" s="5">
        <f>U57+U58</f>
        <v>0.004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0.002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</v>
      </c>
      <c r="S57" s="6" t="e">
        <f>R57/Q57*100</f>
        <v>#DIV/0!</v>
      </c>
      <c r="T57" s="23">
        <v>0</v>
      </c>
      <c r="U57" s="5">
        <v>0.002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0.002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</v>
      </c>
      <c r="S58" s="6" t="e">
        <f>R58/Q58*100</f>
        <v>#DIV/0!</v>
      </c>
      <c r="T58" s="23">
        <v>0</v>
      </c>
      <c r="U58" s="5">
        <v>0.002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>
        <v>0.156</v>
      </c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>
        <v>0.101</v>
      </c>
      <c r="P59" s="17"/>
      <c r="Q59" s="24"/>
      <c r="R59" s="5">
        <v>0.02</v>
      </c>
      <c r="S59" s="17"/>
      <c r="T59" s="24"/>
      <c r="U59" s="17">
        <v>0.019</v>
      </c>
      <c r="V59" s="17"/>
      <c r="W59" s="14">
        <f t="shared" si="6"/>
        <v>0.01599999999999999</v>
      </c>
      <c r="X59" s="7"/>
    </row>
    <row r="60" spans="1:23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  <c r="W60" s="7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PageLayoutView="0" workbookViewId="0" topLeftCell="C32">
      <selection activeCell="W59" sqref="W59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0" max="20" width="7.1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47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7.5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25.37</v>
      </c>
      <c r="C9" s="19">
        <f>C11+C13+C14+C30</f>
        <v>23.89</v>
      </c>
      <c r="D9" s="6">
        <f>C9/B9*100</f>
        <v>94.16633819471816</v>
      </c>
      <c r="E9" s="23">
        <f>E11+E13+E14+E30</f>
        <v>0.7</v>
      </c>
      <c r="F9" s="5">
        <f>F11+F13+F14+F30</f>
        <v>0.7769999999999999</v>
      </c>
      <c r="G9" s="6">
        <f>F9/E9*100</f>
        <v>110.99999999999999</v>
      </c>
      <c r="H9" s="23"/>
      <c r="I9" s="5"/>
      <c r="J9" s="5"/>
      <c r="K9" s="23">
        <f>K11+K13+K14+K30</f>
        <v>0</v>
      </c>
      <c r="L9" s="5">
        <f>L11+L13+L14+L30</f>
        <v>0.024</v>
      </c>
      <c r="M9" s="6" t="e">
        <f>L9/K9*100</f>
        <v>#DIV/0!</v>
      </c>
      <c r="N9" s="23">
        <f>N11+N13+N14+N30</f>
        <v>15.57</v>
      </c>
      <c r="O9" s="5">
        <f>O11+O13+O14+O30</f>
        <v>14.904</v>
      </c>
      <c r="P9" s="6">
        <f>O9/N9*100</f>
        <v>95.72254335260115</v>
      </c>
      <c r="Q9" s="23">
        <f>Q11+Q13+Q14+Q30</f>
        <v>3.2</v>
      </c>
      <c r="R9" s="5">
        <f>R11+R13+R14+R30</f>
        <v>2.273</v>
      </c>
      <c r="S9" s="6">
        <f>R9/Q9*100</f>
        <v>71.03125</v>
      </c>
      <c r="T9" s="23">
        <f>T11+T13+T14</f>
        <v>5.2</v>
      </c>
      <c r="U9" s="5">
        <f>U11+U13+U14+U30</f>
        <v>5.247999999999999</v>
      </c>
      <c r="V9" s="6">
        <f>U9/T9*100</f>
        <v>100.92307692307692</v>
      </c>
      <c r="W9" s="14">
        <f aca="true" t="shared" si="0" ref="W9:W37">C9-F9-L9-O9-R9-U9</f>
        <v>0.6639999999999997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17.490000000000002</v>
      </c>
      <c r="C11" s="5">
        <f>C17+C21+C22+C23+C24+C27</f>
        <v>18.255000000000003</v>
      </c>
      <c r="D11" s="6">
        <f>C11/B11*100</f>
        <v>104.37392795883362</v>
      </c>
      <c r="E11" s="23">
        <f>E17+E21+E22+E23+E24+E27</f>
        <v>0.18</v>
      </c>
      <c r="F11" s="5">
        <f>F17+F21+F22+F23+F24+F27</f>
        <v>0.384</v>
      </c>
      <c r="G11" s="6">
        <f>F11/E11*100</f>
        <v>213.33333333333334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12.75</v>
      </c>
      <c r="O11" s="5">
        <f>O17+O21+O22+O23+O24+O27</f>
        <v>12.878</v>
      </c>
      <c r="P11" s="6">
        <f>O11/N11*100</f>
        <v>101.00392156862745</v>
      </c>
      <c r="Q11" s="23">
        <f>Q17+Q21+Q22+Q23+Q24+Q27</f>
        <v>1.6600000000000001</v>
      </c>
      <c r="R11" s="5">
        <f>R17+R21+R22+R23+R24+R27</f>
        <v>1.3900000000000001</v>
      </c>
      <c r="S11" s="6">
        <f>R11/Q11*100</f>
        <v>83.73493975903614</v>
      </c>
      <c r="T11" s="23">
        <f>T17+T21+T22+T23+T24+T27</f>
        <v>2.7</v>
      </c>
      <c r="U11" s="5">
        <f>U17+U21+U22+U23+U24+U27</f>
        <v>3.2849999999999997</v>
      </c>
      <c r="V11" s="6">
        <f>U11/T11*100</f>
        <v>121.66666666666666</v>
      </c>
      <c r="W11" s="14">
        <f t="shared" si="0"/>
        <v>0.3180000000000023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4.22</v>
      </c>
      <c r="C13" s="5">
        <v>3.929</v>
      </c>
      <c r="D13" s="6">
        <f>C13/B13*100</f>
        <v>93.1042654028436</v>
      </c>
      <c r="E13" s="23">
        <v>0.27</v>
      </c>
      <c r="F13" s="5">
        <v>0.101</v>
      </c>
      <c r="G13" s="6">
        <f>F13/E13*100</f>
        <v>37.407407407407405</v>
      </c>
      <c r="H13" s="23"/>
      <c r="I13" s="5"/>
      <c r="J13" s="5"/>
      <c r="K13" s="23"/>
      <c r="L13" s="5"/>
      <c r="M13" s="6" t="e">
        <f>L13/K13*100</f>
        <v>#DIV/0!</v>
      </c>
      <c r="N13" s="23">
        <v>1.44</v>
      </c>
      <c r="O13" s="5">
        <v>1.257</v>
      </c>
      <c r="P13" s="6">
        <f>O13/N13*100</f>
        <v>87.29166666666667</v>
      </c>
      <c r="Q13" s="23">
        <v>0.96</v>
      </c>
      <c r="R13" s="5">
        <v>0.712</v>
      </c>
      <c r="S13" s="6">
        <f>R13/Q13*100</f>
        <v>74.16666666666667</v>
      </c>
      <c r="T13" s="23">
        <v>1.3</v>
      </c>
      <c r="U13" s="5">
        <v>1.697</v>
      </c>
      <c r="V13" s="6">
        <f>U13/T13*100</f>
        <v>130.53846153846155</v>
      </c>
      <c r="W13" s="14">
        <f t="shared" si="0"/>
        <v>0.1619999999999997</v>
      </c>
      <c r="X13" s="7"/>
      <c r="Y13" s="7"/>
    </row>
    <row r="14" spans="1:25" ht="12.75">
      <c r="A14" s="10" t="s">
        <v>17</v>
      </c>
      <c r="B14" s="23">
        <v>3.66</v>
      </c>
      <c r="C14" s="5">
        <v>1.706</v>
      </c>
      <c r="D14" s="6">
        <f>C14/B14*100</f>
        <v>46.612021857923494</v>
      </c>
      <c r="E14" s="23">
        <v>0.25</v>
      </c>
      <c r="F14" s="5">
        <v>0.292</v>
      </c>
      <c r="G14" s="6">
        <f>F14/E14*100</f>
        <v>116.8</v>
      </c>
      <c r="H14" s="23"/>
      <c r="I14" s="5"/>
      <c r="J14" s="5"/>
      <c r="K14" s="23"/>
      <c r="L14" s="5">
        <v>0.024</v>
      </c>
      <c r="M14" s="6" t="e">
        <f>L14/K14*100</f>
        <v>#DIV/0!</v>
      </c>
      <c r="N14" s="23">
        <v>1.38</v>
      </c>
      <c r="O14" s="5">
        <v>0.769</v>
      </c>
      <c r="P14" s="6">
        <f>O14/N14*100</f>
        <v>55.72463768115943</v>
      </c>
      <c r="Q14" s="23">
        <v>0.58</v>
      </c>
      <c r="R14" s="5">
        <v>0.171</v>
      </c>
      <c r="S14" s="6">
        <f>R14/Q14*100</f>
        <v>29.48275862068966</v>
      </c>
      <c r="T14" s="23">
        <v>1.2</v>
      </c>
      <c r="U14" s="5">
        <v>0.266</v>
      </c>
      <c r="V14" s="6">
        <f>U14/T14*100</f>
        <v>22.166666666666668</v>
      </c>
      <c r="W14" s="14">
        <f t="shared" si="0"/>
        <v>0.18399999999999983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10.38</v>
      </c>
      <c r="C17" s="5">
        <f>C18+C19+C20</f>
        <v>9.030000000000001</v>
      </c>
      <c r="D17" s="6">
        <f aca="true" t="shared" si="1" ref="D17:D29">C17/B17*100</f>
        <v>86.9942196531792</v>
      </c>
      <c r="E17" s="23">
        <f>E18+E19+E20</f>
        <v>0.18</v>
      </c>
      <c r="F17" s="5">
        <f>F18+F19+F20</f>
        <v>0.21</v>
      </c>
      <c r="G17" s="6">
        <f aca="true" t="shared" si="2" ref="G17:G22">F17/E17*100</f>
        <v>116.66666666666667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9.34</v>
      </c>
      <c r="O17" s="5">
        <f>O18+O19+O20</f>
        <v>8.82</v>
      </c>
      <c r="P17" s="6">
        <f aca="true" t="shared" si="3" ref="P17:P23">O17/N17*100</f>
        <v>94.43254817987152</v>
      </c>
      <c r="Q17" s="23">
        <f>Q18+Q19+Q20</f>
        <v>0.66</v>
      </c>
      <c r="R17" s="5">
        <f>R18+R19+R20</f>
        <v>0</v>
      </c>
      <c r="S17" s="6">
        <f aca="true" t="shared" si="4" ref="S17:S22">R17/Q17*100</f>
        <v>0</v>
      </c>
      <c r="T17" s="23">
        <f>T18+T19+T20</f>
        <v>0</v>
      </c>
      <c r="U17" s="5">
        <f>U18+U19+U20</f>
        <v>0</v>
      </c>
      <c r="V17" s="6" t="e">
        <f aca="true" t="shared" si="5" ref="V17:V22">U17/T17*100</f>
        <v>#DIV/0!</v>
      </c>
      <c r="W17" s="14">
        <f t="shared" si="0"/>
        <v>0</v>
      </c>
      <c r="X17" s="7"/>
      <c r="Y17" s="7"/>
    </row>
    <row r="18" spans="1:25" ht="12.75">
      <c r="A18" s="13" t="s">
        <v>20</v>
      </c>
      <c r="B18" s="23">
        <v>2.85</v>
      </c>
      <c r="C18" s="5">
        <v>3.098</v>
      </c>
      <c r="D18" s="6">
        <f t="shared" si="1"/>
        <v>108.7017543859649</v>
      </c>
      <c r="E18" s="23">
        <v>0.05</v>
      </c>
      <c r="F18" s="5">
        <v>0.017</v>
      </c>
      <c r="G18" s="6">
        <f t="shared" si="2"/>
        <v>34</v>
      </c>
      <c r="H18" s="23"/>
      <c r="I18" s="5"/>
      <c r="J18" s="5"/>
      <c r="K18" s="23"/>
      <c r="L18" s="5"/>
      <c r="M18" s="6" t="e">
        <f>L18/K18*100</f>
        <v>#DIV/0!</v>
      </c>
      <c r="N18" s="23">
        <v>2.75</v>
      </c>
      <c r="O18" s="5">
        <v>3.081</v>
      </c>
      <c r="P18" s="6">
        <f t="shared" si="3"/>
        <v>112.03636363636365</v>
      </c>
      <c r="Q18" s="23"/>
      <c r="R18" s="5"/>
      <c r="S18" s="6" t="e">
        <f t="shared" si="4"/>
        <v>#DIV/0!</v>
      </c>
      <c r="T18" s="23"/>
      <c r="U18" s="5">
        <v>0</v>
      </c>
      <c r="V18" s="6" t="e">
        <f t="shared" si="5"/>
        <v>#DIV/0!</v>
      </c>
      <c r="W18" s="14">
        <f t="shared" si="0"/>
        <v>0</v>
      </c>
      <c r="X18" s="7"/>
      <c r="Y18" s="7"/>
    </row>
    <row r="19" spans="1:25" ht="12.75">
      <c r="A19" s="13" t="s">
        <v>21</v>
      </c>
      <c r="B19" s="23">
        <v>3.72</v>
      </c>
      <c r="C19" s="5">
        <v>3.334</v>
      </c>
      <c r="D19" s="6">
        <f t="shared" si="1"/>
        <v>89.6236559139785</v>
      </c>
      <c r="E19" s="23">
        <v>0.05</v>
      </c>
      <c r="F19" s="5">
        <v>0.014</v>
      </c>
      <c r="G19" s="6">
        <f t="shared" si="2"/>
        <v>27.999999999999996</v>
      </c>
      <c r="H19" s="23"/>
      <c r="I19" s="5"/>
      <c r="J19" s="5"/>
      <c r="K19" s="23"/>
      <c r="L19" s="5"/>
      <c r="M19" s="6" t="e">
        <f>L19/K19*100</f>
        <v>#DIV/0!</v>
      </c>
      <c r="N19" s="23">
        <v>3.37</v>
      </c>
      <c r="O19" s="5">
        <v>3.32</v>
      </c>
      <c r="P19" s="6">
        <f t="shared" si="3"/>
        <v>98.51632047477744</v>
      </c>
      <c r="Q19" s="23">
        <v>0.2</v>
      </c>
      <c r="R19" s="5"/>
      <c r="S19" s="6">
        <f t="shared" si="4"/>
        <v>0</v>
      </c>
      <c r="T19" s="23"/>
      <c r="U19" s="5">
        <v>0</v>
      </c>
      <c r="V19" s="6" t="e">
        <f t="shared" si="5"/>
        <v>#DIV/0!</v>
      </c>
      <c r="W19" s="14">
        <f t="shared" si="0"/>
        <v>4.440892098500626E-16</v>
      </c>
      <c r="X19" s="7"/>
      <c r="Y19" s="7"/>
    </row>
    <row r="20" spans="1:25" ht="12.75">
      <c r="A20" s="13" t="s">
        <v>22</v>
      </c>
      <c r="B20" s="23">
        <v>3.81</v>
      </c>
      <c r="C20" s="5">
        <v>2.598</v>
      </c>
      <c r="D20" s="6">
        <f t="shared" si="1"/>
        <v>68.18897637795274</v>
      </c>
      <c r="E20" s="23">
        <v>0.08</v>
      </c>
      <c r="F20" s="5">
        <v>0.179</v>
      </c>
      <c r="G20" s="6">
        <f t="shared" si="2"/>
        <v>223.74999999999997</v>
      </c>
      <c r="H20" s="23"/>
      <c r="I20" s="5"/>
      <c r="J20" s="5"/>
      <c r="K20" s="23"/>
      <c r="L20" s="5"/>
      <c r="M20" s="6" t="e">
        <f>L20/K20*100</f>
        <v>#DIV/0!</v>
      </c>
      <c r="N20" s="23">
        <v>3.22</v>
      </c>
      <c r="O20" s="5">
        <v>2.419</v>
      </c>
      <c r="P20" s="6">
        <f t="shared" si="3"/>
        <v>75.12422360248446</v>
      </c>
      <c r="Q20" s="23">
        <v>0.46</v>
      </c>
      <c r="R20" s="5">
        <v>0</v>
      </c>
      <c r="S20" s="6">
        <f t="shared" si="4"/>
        <v>0</v>
      </c>
      <c r="T20" s="23"/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2.1</v>
      </c>
      <c r="C21" s="5">
        <v>1.861</v>
      </c>
      <c r="D21" s="6">
        <f t="shared" si="1"/>
        <v>88.61904761904762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2.1</v>
      </c>
      <c r="O21" s="5">
        <v>1.861</v>
      </c>
      <c r="P21" s="6">
        <f t="shared" si="3"/>
        <v>88.61904761904762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1.48</v>
      </c>
      <c r="C22" s="5">
        <v>2.873</v>
      </c>
      <c r="D22" s="6">
        <f t="shared" si="1"/>
        <v>194.12162162162164</v>
      </c>
      <c r="E22" s="23"/>
      <c r="F22" s="5">
        <v>0.174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1.31</v>
      </c>
      <c r="O22" s="5">
        <v>2.197</v>
      </c>
      <c r="P22" s="6">
        <f t="shared" si="3"/>
        <v>167.70992366412213</v>
      </c>
      <c r="Q22" s="23">
        <v>0.17</v>
      </c>
      <c r="R22" s="5">
        <v>0.134</v>
      </c>
      <c r="S22" s="6">
        <f t="shared" si="4"/>
        <v>78.82352941176471</v>
      </c>
      <c r="T22" s="23"/>
      <c r="U22" s="5">
        <v>0.241</v>
      </c>
      <c r="V22" s="6" t="e">
        <f t="shared" si="5"/>
        <v>#DIV/0!</v>
      </c>
      <c r="W22" s="14">
        <f t="shared" si="0"/>
        <v>0.12700000000000022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</v>
      </c>
      <c r="C24" s="5">
        <f>C25+C26</f>
        <v>0</v>
      </c>
      <c r="D24" s="6" t="e">
        <f t="shared" si="1"/>
        <v>#DIV/0!</v>
      </c>
      <c r="E24" s="23">
        <f>E25+E26</f>
        <v>0</v>
      </c>
      <c r="F24" s="5">
        <f>F25+F26</f>
        <v>0</v>
      </c>
      <c r="G24" s="6" t="e">
        <f>F24/E24*100</f>
        <v>#DIV/0!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/>
      <c r="C25" s="5"/>
      <c r="D25" s="6" t="e">
        <f t="shared" si="1"/>
        <v>#DIV/0!</v>
      </c>
      <c r="E25" s="23"/>
      <c r="F25" s="5"/>
      <c r="G25" s="6" t="e">
        <f>F25/E25*100</f>
        <v>#DIV/0!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</v>
      </c>
      <c r="C26" s="5">
        <v>0</v>
      </c>
      <c r="D26" s="6" t="e">
        <f t="shared" si="1"/>
        <v>#DIV/0!</v>
      </c>
      <c r="E26" s="23">
        <v>0</v>
      </c>
      <c r="F26" s="5">
        <v>0</v>
      </c>
      <c r="G26" s="6" t="e">
        <f>F26/E26*100</f>
        <v>#DIV/0!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3.5300000000000002</v>
      </c>
      <c r="C27" s="5">
        <f>C28+C29</f>
        <v>4.491</v>
      </c>
      <c r="D27" s="6">
        <f t="shared" si="1"/>
        <v>127.22379603399432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0.8300000000000001</v>
      </c>
      <c r="R27" s="5">
        <f>R28+R29</f>
        <v>1.256</v>
      </c>
      <c r="S27" s="6">
        <f>R27/Q27*100</f>
        <v>151.32530120481925</v>
      </c>
      <c r="T27" s="23">
        <f>T28+T29</f>
        <v>2.7</v>
      </c>
      <c r="U27" s="5">
        <f>U28+U29</f>
        <v>3.0439999999999996</v>
      </c>
      <c r="V27" s="6">
        <f>U27/T27*100</f>
        <v>112.74074074074072</v>
      </c>
      <c r="W27" s="14">
        <f t="shared" si="0"/>
        <v>0.19099999999999984</v>
      </c>
      <c r="X27" s="7"/>
      <c r="Y27" s="7"/>
    </row>
    <row r="28" spans="1:25" ht="12.75">
      <c r="A28" s="13" t="s">
        <v>20</v>
      </c>
      <c r="B28" s="23">
        <v>1.75</v>
      </c>
      <c r="C28" s="5">
        <v>2.787</v>
      </c>
      <c r="D28" s="6">
        <f t="shared" si="1"/>
        <v>159.25714285714287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0.4</v>
      </c>
      <c r="R28" s="5">
        <v>0.728</v>
      </c>
      <c r="S28" s="6">
        <f>R28/Q28*100</f>
        <v>181.99999999999997</v>
      </c>
      <c r="T28" s="23">
        <v>1.35</v>
      </c>
      <c r="U28" s="5">
        <v>1.892</v>
      </c>
      <c r="V28" s="6">
        <f>U28/T28*100</f>
        <v>140.14814814814812</v>
      </c>
      <c r="W28" s="14">
        <f t="shared" si="0"/>
        <v>0.16700000000000026</v>
      </c>
      <c r="X28" s="7"/>
      <c r="Y28" s="7"/>
    </row>
    <row r="29" spans="1:25" ht="12.75">
      <c r="A29" s="13" t="s">
        <v>21</v>
      </c>
      <c r="B29" s="23">
        <v>1.78</v>
      </c>
      <c r="C29" s="5">
        <v>1.704</v>
      </c>
      <c r="D29" s="6">
        <f t="shared" si="1"/>
        <v>95.73033707865169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0.43</v>
      </c>
      <c r="R29" s="5">
        <v>0.528</v>
      </c>
      <c r="S29" s="6">
        <f>R29/Q29*100</f>
        <v>122.79069767441861</v>
      </c>
      <c r="T29" s="23">
        <v>1.35</v>
      </c>
      <c r="U29" s="5">
        <v>1.152</v>
      </c>
      <c r="V29" s="6">
        <f>U29/T29*100</f>
        <v>85.33333333333331</v>
      </c>
      <c r="W29" s="14">
        <f t="shared" si="0"/>
        <v>0.02400000000000002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>
        <v>0</v>
      </c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>
        <v>0</v>
      </c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46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36</v>
      </c>
      <c r="C38" s="19">
        <f>C40+C42+C43+C59</f>
        <v>40.077</v>
      </c>
      <c r="D38" s="6">
        <f>C38/B38*100</f>
        <v>111.32499999999999</v>
      </c>
      <c r="E38" s="23">
        <f>E40+E42+E43+E59</f>
        <v>0.4</v>
      </c>
      <c r="F38" s="5">
        <f>F40+F42+F43+F59</f>
        <v>0.308</v>
      </c>
      <c r="G38" s="6">
        <f>F38/E38*100</f>
        <v>76.99999999999999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31.7</v>
      </c>
      <c r="O38" s="5">
        <f>O40+O42+O43+O59</f>
        <v>38.757</v>
      </c>
      <c r="P38" s="6">
        <f>O38/N38*100</f>
        <v>122.26182965299684</v>
      </c>
      <c r="Q38" s="23">
        <f>Q40+Q42+Q43+Q59</f>
        <v>1</v>
      </c>
      <c r="R38" s="5">
        <f>R40+R42+R43+R59</f>
        <v>0.518</v>
      </c>
      <c r="S38" s="6">
        <f>R38/Q38*100</f>
        <v>51.800000000000004</v>
      </c>
      <c r="T38" s="23">
        <f>T40+T42+T43</f>
        <v>1.4</v>
      </c>
      <c r="U38" s="5">
        <f>U40+U42+U43+U59</f>
        <v>0.351</v>
      </c>
      <c r="V38" s="6">
        <f>U38/T38*100</f>
        <v>25.071428571428573</v>
      </c>
      <c r="W38" s="14">
        <f>C38-F38-L38-O38-R38-U38</f>
        <v>0.14300000000000046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9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19.400000000000002</v>
      </c>
      <c r="C40" s="5">
        <f>C46+C50+C51+C52+C53+C56</f>
        <v>26.869999999999997</v>
      </c>
      <c r="D40" s="6">
        <f>C40/B40*100</f>
        <v>138.50515463917523</v>
      </c>
      <c r="E40" s="23">
        <f>E46+E50+E51+E52+E53+E56</f>
        <v>0.1</v>
      </c>
      <c r="F40" s="5">
        <f>F46+F50+F51+F52+F53+F56</f>
        <v>0.085</v>
      </c>
      <c r="G40" s="6">
        <f>F40/E40*100</f>
        <v>85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18</v>
      </c>
      <c r="O40" s="5">
        <f>O46+O50+O51+O52+O53+O56</f>
        <v>26.381</v>
      </c>
      <c r="P40" s="6">
        <f>O40/N40*100</f>
        <v>146.56111111111113</v>
      </c>
      <c r="Q40" s="23">
        <f>Q46+Q50+Q51+Q52+Q53+Q56</f>
        <v>0.2</v>
      </c>
      <c r="R40" s="5">
        <f>R46+R50+R51+R52+R53+R56</f>
        <v>0.159</v>
      </c>
      <c r="S40" s="6">
        <f>R40/Q40*100</f>
        <v>79.5</v>
      </c>
      <c r="T40" s="23">
        <f>T46+T50+T51+T52+T53+T56</f>
        <v>0.5</v>
      </c>
      <c r="U40" s="5">
        <f>U46+U50+U51+U52+U53+U56</f>
        <v>0.218</v>
      </c>
      <c r="V40" s="6">
        <f>U40/T40*100</f>
        <v>43.6</v>
      </c>
      <c r="W40" s="14">
        <f t="shared" si="6"/>
        <v>0.02699999999999636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6.2</v>
      </c>
      <c r="C42" s="5">
        <v>8.807</v>
      </c>
      <c r="D42" s="6">
        <f>C42/B42*100</f>
        <v>142.04838709677418</v>
      </c>
      <c r="E42" s="23">
        <v>0</v>
      </c>
      <c r="F42" s="5">
        <v>0.004</v>
      </c>
      <c r="G42" s="6" t="e">
        <f>F42/E42*100</f>
        <v>#DIV/0!</v>
      </c>
      <c r="H42" s="23"/>
      <c r="I42" s="5"/>
      <c r="J42" s="5"/>
      <c r="K42" s="23"/>
      <c r="L42" s="5"/>
      <c r="M42" s="6" t="e">
        <f>L42/K42*100</f>
        <v>#DIV/0!</v>
      </c>
      <c r="N42" s="23">
        <v>5.9</v>
      </c>
      <c r="O42" s="5">
        <v>8.657</v>
      </c>
      <c r="P42" s="6">
        <f>O42/N42*100</f>
        <v>146.72881355932205</v>
      </c>
      <c r="Q42" s="23">
        <v>0.1</v>
      </c>
      <c r="R42" s="5">
        <v>0.05</v>
      </c>
      <c r="S42" s="6">
        <f>R42/Q42*100</f>
        <v>50</v>
      </c>
      <c r="T42" s="23">
        <v>0.1</v>
      </c>
      <c r="U42" s="5">
        <v>0.039</v>
      </c>
      <c r="V42" s="6">
        <f>U42/T42*100</f>
        <v>38.99999999999999</v>
      </c>
      <c r="W42" s="14">
        <f t="shared" si="6"/>
        <v>0.05700000000000079</v>
      </c>
      <c r="X42" s="7"/>
      <c r="Y42" s="7"/>
    </row>
    <row r="43" spans="1:25" ht="12.75">
      <c r="A43" s="10" t="s">
        <v>17</v>
      </c>
      <c r="B43" s="23">
        <v>10.4</v>
      </c>
      <c r="C43" s="5">
        <v>4.108</v>
      </c>
      <c r="D43" s="6">
        <f>C43/B43*100</f>
        <v>39.49999999999999</v>
      </c>
      <c r="E43" s="23">
        <v>0.3</v>
      </c>
      <c r="F43" s="5">
        <v>0.219</v>
      </c>
      <c r="G43" s="6">
        <f>F43/E43*100</f>
        <v>73</v>
      </c>
      <c r="H43" s="23"/>
      <c r="I43" s="5"/>
      <c r="J43" s="5"/>
      <c r="K43" s="23"/>
      <c r="L43" s="5">
        <v>0</v>
      </c>
      <c r="M43" s="6" t="e">
        <f>L43/K43*100</f>
        <v>#DIV/0!</v>
      </c>
      <c r="N43" s="23">
        <v>7.8</v>
      </c>
      <c r="O43" s="5">
        <v>3.449</v>
      </c>
      <c r="P43" s="6">
        <f>O43/N43*100</f>
        <v>44.217948717948715</v>
      </c>
      <c r="Q43" s="23">
        <v>0.7</v>
      </c>
      <c r="R43" s="5">
        <v>0.287</v>
      </c>
      <c r="S43" s="6">
        <f>R43/Q43*100</f>
        <v>41</v>
      </c>
      <c r="T43" s="23">
        <v>0.8</v>
      </c>
      <c r="U43" s="5">
        <v>0.094</v>
      </c>
      <c r="V43" s="6">
        <f>U43/T43*100</f>
        <v>11.75</v>
      </c>
      <c r="W43" s="14">
        <f t="shared" si="6"/>
        <v>0.05899999999999997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13.600000000000001</v>
      </c>
      <c r="C46" s="5">
        <f>C47+C48+C49</f>
        <v>9.055</v>
      </c>
      <c r="D46" s="6">
        <f aca="true" t="shared" si="7" ref="D46:D58">C46/B46*100</f>
        <v>66.58088235294116</v>
      </c>
      <c r="E46" s="23">
        <f>E47+E48+E49</f>
        <v>0.1</v>
      </c>
      <c r="F46" s="5">
        <f>F47+F48+F49</f>
        <v>0.056</v>
      </c>
      <c r="G46" s="6">
        <f aca="true" t="shared" si="8" ref="G46:G51">F46/E46*100</f>
        <v>55.99999999999999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12.9</v>
      </c>
      <c r="O46" s="5">
        <f>O47+O48+O49</f>
        <v>8.998999999999999</v>
      </c>
      <c r="P46" s="6">
        <f aca="true" t="shared" si="9" ref="P46:P52">O46/N46*100</f>
        <v>69.7596899224806</v>
      </c>
      <c r="Q46" s="23">
        <f>Q47+Q48+Q49</f>
        <v>0.1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0.1</v>
      </c>
      <c r="U46" s="5">
        <f>U47+U48+U49</f>
        <v>0</v>
      </c>
      <c r="V46" s="6">
        <f aca="true" t="shared" si="11" ref="V46:V51">U46/T46*100</f>
        <v>0</v>
      </c>
      <c r="W46" s="14">
        <f t="shared" si="6"/>
        <v>1.7763568394002505E-15</v>
      </c>
      <c r="X46" s="7"/>
      <c r="Y46" s="7"/>
    </row>
    <row r="47" spans="1:25" ht="12.75">
      <c r="A47" s="13" t="s">
        <v>20</v>
      </c>
      <c r="B47" s="23">
        <v>2.2</v>
      </c>
      <c r="C47" s="5">
        <v>1.784</v>
      </c>
      <c r="D47" s="6">
        <f t="shared" si="7"/>
        <v>81.0909090909091</v>
      </c>
      <c r="E47" s="23"/>
      <c r="F47" s="5">
        <v>0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2.09</v>
      </c>
      <c r="O47" s="5">
        <v>1.784</v>
      </c>
      <c r="P47" s="6">
        <f t="shared" si="9"/>
        <v>85.35885167464116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7.7</v>
      </c>
      <c r="C48" s="5">
        <v>4.169</v>
      </c>
      <c r="D48" s="6">
        <f t="shared" si="7"/>
        <v>54.14285714285714</v>
      </c>
      <c r="E48" s="23">
        <v>0.02</v>
      </c>
      <c r="F48" s="5">
        <v>0</v>
      </c>
      <c r="G48" s="6">
        <f t="shared" si="8"/>
        <v>0</v>
      </c>
      <c r="H48" s="23"/>
      <c r="I48" s="5"/>
      <c r="J48" s="5"/>
      <c r="K48" s="23"/>
      <c r="L48" s="5"/>
      <c r="M48" s="6" t="e">
        <f>L48/K48*100</f>
        <v>#DIV/0!</v>
      </c>
      <c r="N48" s="23">
        <v>7.28</v>
      </c>
      <c r="O48" s="5">
        <v>4.169</v>
      </c>
      <c r="P48" s="6">
        <f t="shared" si="9"/>
        <v>57.26648351648351</v>
      </c>
      <c r="Q48" s="23">
        <v>0.1</v>
      </c>
      <c r="R48" s="5">
        <v>0</v>
      </c>
      <c r="S48" s="6">
        <f t="shared" si="10"/>
        <v>0</v>
      </c>
      <c r="T48" s="23">
        <v>0.1</v>
      </c>
      <c r="U48" s="5">
        <v>0</v>
      </c>
      <c r="V48" s="6">
        <f t="shared" si="11"/>
        <v>0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3.7</v>
      </c>
      <c r="C49" s="5">
        <v>3.102</v>
      </c>
      <c r="D49" s="6">
        <f t="shared" si="7"/>
        <v>83.83783783783782</v>
      </c>
      <c r="E49" s="23">
        <v>0.08</v>
      </c>
      <c r="F49" s="5">
        <v>0.056</v>
      </c>
      <c r="G49" s="6">
        <f t="shared" si="8"/>
        <v>70</v>
      </c>
      <c r="H49" s="23"/>
      <c r="I49" s="5"/>
      <c r="J49" s="5"/>
      <c r="K49" s="23"/>
      <c r="L49" s="5"/>
      <c r="M49" s="6" t="e">
        <f>L49/K49*100</f>
        <v>#DIV/0!</v>
      </c>
      <c r="N49" s="23">
        <v>3.53</v>
      </c>
      <c r="O49" s="5">
        <v>3.046</v>
      </c>
      <c r="P49" s="6">
        <f t="shared" si="9"/>
        <v>86.28895184135978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>
        <v>0.4</v>
      </c>
      <c r="C50" s="5">
        <v>7.275</v>
      </c>
      <c r="D50" s="6">
        <f t="shared" si="7"/>
        <v>1818.75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0.4</v>
      </c>
      <c r="O50" s="5">
        <v>7.275</v>
      </c>
      <c r="P50" s="6">
        <f t="shared" si="9"/>
        <v>1818.75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5.4</v>
      </c>
      <c r="C51" s="5">
        <v>10.145</v>
      </c>
      <c r="D51" s="6">
        <f t="shared" si="7"/>
        <v>187.87037037037035</v>
      </c>
      <c r="E51" s="23"/>
      <c r="F51" s="5">
        <v>0.029</v>
      </c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4.7</v>
      </c>
      <c r="O51" s="5">
        <v>10.107</v>
      </c>
      <c r="P51" s="6">
        <f t="shared" si="9"/>
        <v>215.04255319148933</v>
      </c>
      <c r="Q51" s="23">
        <v>0.1</v>
      </c>
      <c r="R51" s="5">
        <v>0.009</v>
      </c>
      <c r="S51" s="6">
        <f t="shared" si="10"/>
        <v>8.999999999999998</v>
      </c>
      <c r="T51" s="23">
        <v>0.4</v>
      </c>
      <c r="U51" s="5"/>
      <c r="V51" s="6">
        <f t="shared" si="11"/>
        <v>0</v>
      </c>
      <c r="W51" s="14">
        <f t="shared" si="6"/>
        <v>3.41740524767431E-16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0.395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0.15</v>
      </c>
      <c r="S56" s="6" t="e">
        <f>R56/Q56*100</f>
        <v>#DIV/0!</v>
      </c>
      <c r="T56" s="23">
        <f>T57+T58</f>
        <v>0</v>
      </c>
      <c r="U56" s="5">
        <f>U57+U58</f>
        <v>0.218</v>
      </c>
      <c r="V56" s="6" t="e">
        <f>U56/T56*100</f>
        <v>#DIV/0!</v>
      </c>
      <c r="W56" s="14">
        <f t="shared" si="6"/>
        <v>0.027000000000000024</v>
      </c>
      <c r="X56" s="7"/>
      <c r="Y56" s="7"/>
    </row>
    <row r="57" spans="1:25" ht="12.75">
      <c r="A57" s="13" t="s">
        <v>20</v>
      </c>
      <c r="B57" s="23">
        <v>0</v>
      </c>
      <c r="C57" s="5">
        <v>0.258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0.094</v>
      </c>
      <c r="S57" s="6" t="e">
        <f>R57/Q57*100</f>
        <v>#DIV/0!</v>
      </c>
      <c r="T57" s="23"/>
      <c r="U57" s="5">
        <v>0.164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0.137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0.056</v>
      </c>
      <c r="S58" s="6" t="e">
        <f>R58/Q58*100</f>
        <v>#DIV/0!</v>
      </c>
      <c r="T58" s="23"/>
      <c r="U58" s="5">
        <v>0.054</v>
      </c>
      <c r="V58" s="6" t="e">
        <f>U58/T58*100</f>
        <v>#DIV/0!</v>
      </c>
      <c r="W58" s="14">
        <f t="shared" si="6"/>
        <v>0.027000000000000017</v>
      </c>
      <c r="X58" s="7"/>
      <c r="Y58" s="7"/>
    </row>
    <row r="59" spans="1:24" ht="12.75">
      <c r="A59" s="20" t="s">
        <v>28</v>
      </c>
      <c r="B59" s="23"/>
      <c r="C59" s="5">
        <v>0.292</v>
      </c>
      <c r="D59" s="5"/>
      <c r="E59" s="23"/>
      <c r="F59" s="5">
        <v>0</v>
      </c>
      <c r="G59" s="5"/>
      <c r="H59" s="23"/>
      <c r="I59" s="5"/>
      <c r="J59" s="5"/>
      <c r="K59" s="23"/>
      <c r="L59" s="5"/>
      <c r="M59" s="5"/>
      <c r="N59" s="23"/>
      <c r="O59" s="5">
        <v>0.27</v>
      </c>
      <c r="P59" s="5"/>
      <c r="Q59" s="23"/>
      <c r="R59" s="5">
        <v>0.022</v>
      </c>
      <c r="S59" s="5"/>
      <c r="T59" s="23"/>
      <c r="U59" s="5">
        <v>0</v>
      </c>
      <c r="V59" s="5"/>
      <c r="W59" s="14">
        <f t="shared" si="6"/>
        <v>-3.469446951953614E-17</v>
      </c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28">
      <selection activeCell="U43" sqref="U43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" customHeight="1">
      <c r="T1" t="s">
        <v>0</v>
      </c>
    </row>
    <row r="2" spans="1:22" ht="12.75" customHeight="1">
      <c r="A2" s="38" t="s">
        <v>49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7.2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19.810000000000002</v>
      </c>
      <c r="C9" s="19">
        <f>C11+C13+C14+C30</f>
        <v>17.558</v>
      </c>
      <c r="D9" s="6">
        <f>C9/B9*100</f>
        <v>88.63200403836446</v>
      </c>
      <c r="E9" s="23">
        <f>E11+E13+E14+E30</f>
        <v>3.42</v>
      </c>
      <c r="F9" s="5">
        <f>F11+F13+F14+F30</f>
        <v>2.1390000000000002</v>
      </c>
      <c r="G9" s="6">
        <f>F9/E9*100</f>
        <v>62.543859649122815</v>
      </c>
      <c r="H9" s="23"/>
      <c r="I9" s="5"/>
      <c r="J9" s="5"/>
      <c r="K9" s="23">
        <f>K11+K13+K14+K30</f>
        <v>0.04</v>
      </c>
      <c r="L9" s="5">
        <f>L11+L13+L14+L30</f>
        <v>0</v>
      </c>
      <c r="M9" s="6">
        <f>L9/K9*100</f>
        <v>0</v>
      </c>
      <c r="N9" s="23">
        <f>N11+N13+N14+N30</f>
        <v>4.91</v>
      </c>
      <c r="O9" s="5">
        <f>O11+O13+O14+O30</f>
        <v>4.67</v>
      </c>
      <c r="P9" s="6">
        <f>O9/N9*100</f>
        <v>95.11201629327903</v>
      </c>
      <c r="Q9" s="23">
        <f>Q11+Q13+Q14+Q30</f>
        <v>2.9800000000000004</v>
      </c>
      <c r="R9" s="5">
        <f>R11+R13+R14+R30</f>
        <v>2.511</v>
      </c>
      <c r="S9" s="6">
        <f>R9/Q9*100</f>
        <v>84.26174496644295</v>
      </c>
      <c r="T9" s="23">
        <f>T11+T13+T14</f>
        <v>3.6</v>
      </c>
      <c r="U9" s="5">
        <f>U11+U13+U14+U30</f>
        <v>3.2929999999999997</v>
      </c>
      <c r="V9" s="6">
        <f>U9/T9*100</f>
        <v>91.47222222222221</v>
      </c>
      <c r="W9" s="14">
        <f aca="true" t="shared" si="0" ref="W9:W37">C9-F9-L9-O9-R9-U9</f>
        <v>4.945</v>
      </c>
      <c r="X9" s="7"/>
      <c r="Y9" s="7"/>
    </row>
    <row r="10" spans="1:25" ht="3.75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7.15</v>
      </c>
      <c r="C11" s="5">
        <f>C17+C21+C22+C23+C24+C27</f>
        <v>7.66</v>
      </c>
      <c r="D11" s="6">
        <f>C11/B11*100</f>
        <v>107.13286713286713</v>
      </c>
      <c r="E11" s="23">
        <f>E17+E21+E22+E23+E24+E27</f>
        <v>1.0899999999999999</v>
      </c>
      <c r="F11" s="5">
        <f>F17+F21+F22+F23+F24+F27</f>
        <v>1.3190000000000002</v>
      </c>
      <c r="G11" s="6">
        <f>F11/E11*100</f>
        <v>121.00917431192664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3.32</v>
      </c>
      <c r="O11" s="5">
        <f>O17+O21+O22+O23+O24+O27</f>
        <v>3.355</v>
      </c>
      <c r="P11" s="6">
        <f>O11/N11*100</f>
        <v>101.05421686746989</v>
      </c>
      <c r="Q11" s="23">
        <f>Q17+Q21+Q22+Q23+Q24+Q27</f>
        <v>1.2600000000000002</v>
      </c>
      <c r="R11" s="5">
        <f>R17+R21+R22+R23+R24+R27</f>
        <v>1.184</v>
      </c>
      <c r="S11" s="6">
        <f>R11/Q11*100</f>
        <v>93.96825396825395</v>
      </c>
      <c r="T11" s="23">
        <f>T17+T21+T22+T23+T24+T27</f>
        <v>1.49</v>
      </c>
      <c r="U11" s="5">
        <f>U17+U21+U22+U23+U24+U27</f>
        <v>1.561</v>
      </c>
      <c r="V11" s="6">
        <f>U11/T11*100</f>
        <v>104.76510067114093</v>
      </c>
      <c r="W11" s="14">
        <f t="shared" si="0"/>
        <v>0.24100000000000033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7.57</v>
      </c>
      <c r="C13" s="5">
        <v>6.99</v>
      </c>
      <c r="D13" s="6">
        <f>C13/B13*100</f>
        <v>92.33817701453104</v>
      </c>
      <c r="E13" s="23">
        <v>1.24</v>
      </c>
      <c r="F13" s="5">
        <v>0.553</v>
      </c>
      <c r="G13" s="6">
        <f>F13/E13*100</f>
        <v>44.59677419354839</v>
      </c>
      <c r="H13" s="23"/>
      <c r="I13" s="5"/>
      <c r="J13" s="5"/>
      <c r="K13" s="23">
        <v>0.02</v>
      </c>
      <c r="L13" s="5"/>
      <c r="M13" s="6">
        <f>L13/K13*100</f>
        <v>0</v>
      </c>
      <c r="N13" s="23">
        <v>0.88</v>
      </c>
      <c r="O13" s="5">
        <v>0.498</v>
      </c>
      <c r="P13" s="6">
        <f>O13/N13*100</f>
        <v>56.59090909090909</v>
      </c>
      <c r="Q13" s="23">
        <v>1.08</v>
      </c>
      <c r="R13" s="5">
        <v>1.237</v>
      </c>
      <c r="S13" s="6">
        <f>R13/Q13*100</f>
        <v>114.53703703703704</v>
      </c>
      <c r="T13" s="23">
        <v>1.13</v>
      </c>
      <c r="U13" s="5">
        <v>1.691</v>
      </c>
      <c r="V13" s="6">
        <f>U13/T13*100</f>
        <v>149.64601769911505</v>
      </c>
      <c r="W13" s="14">
        <f t="shared" si="0"/>
        <v>3.011</v>
      </c>
      <c r="X13" s="7"/>
      <c r="Y13" s="7"/>
    </row>
    <row r="14" spans="1:25" ht="12.75">
      <c r="A14" s="10" t="s">
        <v>17</v>
      </c>
      <c r="B14" s="23">
        <v>5.09</v>
      </c>
      <c r="C14" s="5">
        <v>2.908</v>
      </c>
      <c r="D14" s="6">
        <f>C14/B14*100</f>
        <v>57.13163064833006</v>
      </c>
      <c r="E14" s="23">
        <v>1.09</v>
      </c>
      <c r="F14" s="5">
        <v>0.267</v>
      </c>
      <c r="G14" s="6">
        <f>F14/E14*100</f>
        <v>24.495412844036696</v>
      </c>
      <c r="H14" s="23"/>
      <c r="I14" s="5"/>
      <c r="J14" s="5"/>
      <c r="K14" s="23">
        <v>0.02</v>
      </c>
      <c r="L14" s="5"/>
      <c r="M14" s="6">
        <f>L14/K14*100</f>
        <v>0</v>
      </c>
      <c r="N14" s="23">
        <v>0.71</v>
      </c>
      <c r="O14" s="5">
        <v>0.817</v>
      </c>
      <c r="P14" s="6">
        <f>O14/N14*100</f>
        <v>115.07042253521126</v>
      </c>
      <c r="Q14" s="23">
        <v>0.64</v>
      </c>
      <c r="R14" s="5">
        <v>0.09</v>
      </c>
      <c r="S14" s="6">
        <f>R14/Q14*100</f>
        <v>14.0625</v>
      </c>
      <c r="T14" s="23">
        <v>0.98</v>
      </c>
      <c r="U14" s="5">
        <v>0.041</v>
      </c>
      <c r="V14" s="6">
        <f>U14/T14*100</f>
        <v>4.183673469387755</v>
      </c>
      <c r="W14" s="14">
        <f t="shared" si="0"/>
        <v>1.693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4.54</v>
      </c>
      <c r="C17" s="5">
        <f>C18+C19+C20</f>
        <v>4.368</v>
      </c>
      <c r="D17" s="6">
        <f aca="true" t="shared" si="1" ref="D17:D29">C17/B17*100</f>
        <v>96.2114537444934</v>
      </c>
      <c r="E17" s="23">
        <f>E18+E19+E20</f>
        <v>0.9299999999999999</v>
      </c>
      <c r="F17" s="5">
        <f>F18+F19+F20</f>
        <v>1.125</v>
      </c>
      <c r="G17" s="6">
        <f aca="true" t="shared" si="2" ref="G17:G22">F17/E17*100</f>
        <v>120.96774193548387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2.8099999999999996</v>
      </c>
      <c r="O17" s="5">
        <f>O18+O19+O20</f>
        <v>3.153</v>
      </c>
      <c r="P17" s="6">
        <f aca="true" t="shared" si="3" ref="P17:P22">O17/N17*100</f>
        <v>112.20640569395019</v>
      </c>
      <c r="Q17" s="23">
        <f>Q18+Q19+Q20</f>
        <v>0.5800000000000001</v>
      </c>
      <c r="R17" s="5">
        <f>R18+R19+R20</f>
        <v>0.005</v>
      </c>
      <c r="S17" s="6">
        <f aca="true" t="shared" si="4" ref="S17:S22">R17/Q17*100</f>
        <v>0.8620689655172413</v>
      </c>
      <c r="T17" s="23">
        <f>T18+T19+T20</f>
        <v>0.23</v>
      </c>
      <c r="U17" s="5">
        <f>U18+U19+U20</f>
        <v>0.058</v>
      </c>
      <c r="V17" s="6">
        <f aca="true" t="shared" si="5" ref="V17:V22">U17/T17*100</f>
        <v>25.217391304347824</v>
      </c>
      <c r="W17" s="14">
        <f t="shared" si="0"/>
        <v>0.027000000000000295</v>
      </c>
      <c r="X17" s="7"/>
      <c r="Y17" s="7"/>
    </row>
    <row r="18" spans="1:25" ht="12.75">
      <c r="A18" s="13" t="s">
        <v>20</v>
      </c>
      <c r="B18" s="23">
        <v>1.25</v>
      </c>
      <c r="C18" s="5">
        <v>1.072</v>
      </c>
      <c r="D18" s="6">
        <f t="shared" si="1"/>
        <v>85.76</v>
      </c>
      <c r="E18" s="23">
        <v>0.25</v>
      </c>
      <c r="F18" s="5">
        <v>0.221</v>
      </c>
      <c r="G18" s="6">
        <f t="shared" si="2"/>
        <v>88.4</v>
      </c>
      <c r="H18" s="23"/>
      <c r="I18" s="5"/>
      <c r="J18" s="5"/>
      <c r="K18" s="23"/>
      <c r="L18" s="5"/>
      <c r="M18" s="6" t="e">
        <f>L18/K18*100</f>
        <v>#DIV/0!</v>
      </c>
      <c r="N18" s="23">
        <v>0.84</v>
      </c>
      <c r="O18" s="5">
        <v>0.85</v>
      </c>
      <c r="P18" s="6">
        <f t="shared" si="3"/>
        <v>101.19047619047619</v>
      </c>
      <c r="Q18" s="23">
        <v>0.12</v>
      </c>
      <c r="R18" s="5">
        <v>0</v>
      </c>
      <c r="S18" s="6">
        <f t="shared" si="4"/>
        <v>0</v>
      </c>
      <c r="T18" s="23">
        <v>0.05</v>
      </c>
      <c r="U18" s="5">
        <v>0</v>
      </c>
      <c r="V18" s="6">
        <f t="shared" si="5"/>
        <v>0</v>
      </c>
      <c r="W18" s="14">
        <f>C18-F18-L18-O18-R18-U18</f>
        <v>0.001000000000000112</v>
      </c>
      <c r="X18" s="7"/>
      <c r="Y18" s="7"/>
    </row>
    <row r="19" spans="1:25" ht="12.75">
      <c r="A19" s="13" t="s">
        <v>21</v>
      </c>
      <c r="B19" s="23">
        <v>1.5</v>
      </c>
      <c r="C19" s="5">
        <v>1.188</v>
      </c>
      <c r="D19" s="6">
        <f t="shared" si="1"/>
        <v>79.19999999999999</v>
      </c>
      <c r="E19" s="23">
        <v>0.27</v>
      </c>
      <c r="F19" s="5">
        <v>0.314</v>
      </c>
      <c r="G19" s="6">
        <f t="shared" si="2"/>
        <v>116.2962962962963</v>
      </c>
      <c r="H19" s="23"/>
      <c r="I19" s="5"/>
      <c r="J19" s="5"/>
      <c r="K19" s="23"/>
      <c r="L19" s="5">
        <v>0</v>
      </c>
      <c r="M19" s="6" t="e">
        <f>L19/K19*100</f>
        <v>#DIV/0!</v>
      </c>
      <c r="N19" s="23">
        <v>0.98</v>
      </c>
      <c r="O19" s="5">
        <v>0.874</v>
      </c>
      <c r="P19" s="6">
        <f t="shared" si="3"/>
        <v>89.18367346938776</v>
      </c>
      <c r="Q19" s="23">
        <v>0.18</v>
      </c>
      <c r="R19" s="5"/>
      <c r="S19" s="6">
        <f t="shared" si="4"/>
        <v>0</v>
      </c>
      <c r="T19" s="23">
        <v>0.08</v>
      </c>
      <c r="U19" s="5">
        <v>0</v>
      </c>
      <c r="V19" s="6">
        <f t="shared" si="5"/>
        <v>0</v>
      </c>
      <c r="W19" s="14">
        <f>C19-F19-L19-O19-R19-U19</f>
        <v>-1.1102230246251565E-16</v>
      </c>
      <c r="X19" s="7"/>
      <c r="Y19" s="7"/>
    </row>
    <row r="20" spans="1:25" ht="12.75">
      <c r="A20" s="13" t="s">
        <v>22</v>
      </c>
      <c r="B20" s="23">
        <v>1.79</v>
      </c>
      <c r="C20" s="5">
        <v>2.108</v>
      </c>
      <c r="D20" s="6">
        <f t="shared" si="1"/>
        <v>117.76536312849161</v>
      </c>
      <c r="E20" s="23">
        <v>0.41</v>
      </c>
      <c r="F20" s="5">
        <v>0.59</v>
      </c>
      <c r="G20" s="6">
        <f t="shared" si="2"/>
        <v>143.90243902439025</v>
      </c>
      <c r="H20" s="23"/>
      <c r="I20" s="5"/>
      <c r="J20" s="5"/>
      <c r="K20" s="23"/>
      <c r="L20" s="5">
        <v>0</v>
      </c>
      <c r="M20" s="6" t="e">
        <f>L20/K20*100</f>
        <v>#DIV/0!</v>
      </c>
      <c r="N20" s="23">
        <v>0.99</v>
      </c>
      <c r="O20" s="5">
        <v>1.429</v>
      </c>
      <c r="P20" s="6">
        <f t="shared" si="3"/>
        <v>144.34343434343435</v>
      </c>
      <c r="Q20" s="23">
        <v>0.28</v>
      </c>
      <c r="R20" s="5">
        <v>0.005</v>
      </c>
      <c r="S20" s="6">
        <f t="shared" si="4"/>
        <v>1.7857142857142856</v>
      </c>
      <c r="T20" s="23">
        <v>0.1</v>
      </c>
      <c r="U20" s="5">
        <v>0.058</v>
      </c>
      <c r="V20" s="6">
        <f t="shared" si="5"/>
        <v>57.99999999999999</v>
      </c>
      <c r="W20" s="14">
        <f>C20-F20-L20-O20-R20-U20</f>
        <v>0.026000000000000183</v>
      </c>
      <c r="X20" s="7"/>
      <c r="Y20" s="7"/>
    </row>
    <row r="21" spans="1:25" ht="12.75">
      <c r="A21" s="35" t="s">
        <v>33</v>
      </c>
      <c r="B21" s="23">
        <v>0.33</v>
      </c>
      <c r="C21" s="5">
        <v>0.2</v>
      </c>
      <c r="D21" s="6">
        <f t="shared" si="1"/>
        <v>60.60606060606061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0.33</v>
      </c>
      <c r="O21" s="5">
        <v>0.2</v>
      </c>
      <c r="P21" s="6">
        <f t="shared" si="3"/>
        <v>60.60606060606061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>C21-F21-L21-O21-R21-U21</f>
        <v>0</v>
      </c>
      <c r="X21" s="7"/>
      <c r="Y21" s="7"/>
    </row>
    <row r="22" spans="1:25" ht="12.75">
      <c r="A22" s="13" t="s">
        <v>24</v>
      </c>
      <c r="B22" s="23">
        <v>0.24</v>
      </c>
      <c r="C22" s="5">
        <v>0.63</v>
      </c>
      <c r="D22" s="6">
        <f t="shared" si="1"/>
        <v>262.5</v>
      </c>
      <c r="E22" s="23">
        <v>0</v>
      </c>
      <c r="F22" s="5">
        <v>0.08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0.18</v>
      </c>
      <c r="O22" s="5">
        <v>0.002</v>
      </c>
      <c r="P22" s="6">
        <f t="shared" si="3"/>
        <v>1.1111111111111112</v>
      </c>
      <c r="Q22" s="23">
        <v>0.05</v>
      </c>
      <c r="R22" s="5">
        <v>0.096</v>
      </c>
      <c r="S22" s="6">
        <f t="shared" si="4"/>
        <v>192</v>
      </c>
      <c r="T22" s="23">
        <v>0.01</v>
      </c>
      <c r="U22" s="5">
        <v>0.238</v>
      </c>
      <c r="V22" s="6">
        <f t="shared" si="5"/>
        <v>2379.9999999999995</v>
      </c>
      <c r="W22" s="14">
        <f t="shared" si="0"/>
        <v>0.21400000000000008</v>
      </c>
      <c r="X22" s="7"/>
      <c r="Y22" s="7"/>
    </row>
    <row r="23" spans="1:25" ht="12.75">
      <c r="A23" s="13" t="s">
        <v>25</v>
      </c>
      <c r="B23" s="23"/>
      <c r="C23" s="5"/>
      <c r="D23" s="6"/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/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0.16</v>
      </c>
      <c r="C24" s="5">
        <f>C25+C26</f>
        <v>0.114</v>
      </c>
      <c r="D24" s="6">
        <f t="shared" si="1"/>
        <v>71.25</v>
      </c>
      <c r="E24" s="23">
        <f>E25+E26</f>
        <v>0.16</v>
      </c>
      <c r="F24" s="5">
        <f>F25+F26</f>
        <v>0.114</v>
      </c>
      <c r="G24" s="6">
        <f>F24/E24*100</f>
        <v>71.25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0.07</v>
      </c>
      <c r="C25" s="5">
        <v>0.013</v>
      </c>
      <c r="D25" s="6">
        <f t="shared" si="1"/>
        <v>18.57142857142857</v>
      </c>
      <c r="E25" s="23">
        <v>0.07</v>
      </c>
      <c r="F25" s="5">
        <v>0.013</v>
      </c>
      <c r="G25" s="6">
        <f>F25/E25*100</f>
        <v>18.57142857142857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0.09</v>
      </c>
      <c r="C26" s="5">
        <v>0.101</v>
      </c>
      <c r="D26" s="6">
        <f t="shared" si="1"/>
        <v>112.22222222222223</v>
      </c>
      <c r="E26" s="23">
        <v>0.09</v>
      </c>
      <c r="F26" s="5">
        <v>0.101</v>
      </c>
      <c r="G26" s="6">
        <f>F26/E26*100</f>
        <v>112.22222222222223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1.88</v>
      </c>
      <c r="C27" s="5">
        <f>C28+C29</f>
        <v>2.348</v>
      </c>
      <c r="D27" s="6">
        <f t="shared" si="1"/>
        <v>124.8936170212766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0.63</v>
      </c>
      <c r="R27" s="5">
        <f>R28+R29</f>
        <v>1.083</v>
      </c>
      <c r="S27" s="6">
        <f>R27/Q27*100</f>
        <v>171.9047619047619</v>
      </c>
      <c r="T27" s="23">
        <f>T28+T29</f>
        <v>1.25</v>
      </c>
      <c r="U27" s="5">
        <f>U28+U29</f>
        <v>1.265</v>
      </c>
      <c r="V27" s="6">
        <f>U27/T27*100</f>
        <v>101.2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0.75</v>
      </c>
      <c r="C28" s="5">
        <v>0.629</v>
      </c>
      <c r="D28" s="6">
        <f t="shared" si="1"/>
        <v>83.86666666666667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0.25</v>
      </c>
      <c r="R28" s="5">
        <v>0.336</v>
      </c>
      <c r="S28" s="6">
        <f>R28/Q28*100</f>
        <v>134.4</v>
      </c>
      <c r="T28" s="23">
        <v>0.5</v>
      </c>
      <c r="U28" s="5">
        <v>0.293</v>
      </c>
      <c r="V28" s="6">
        <f>U28/T28*100</f>
        <v>58.599999999999994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1.13</v>
      </c>
      <c r="C29" s="5">
        <v>1.719</v>
      </c>
      <c r="D29" s="6">
        <f t="shared" si="1"/>
        <v>152.12389380530976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0.38</v>
      </c>
      <c r="R29" s="5">
        <v>0.747</v>
      </c>
      <c r="S29" s="6">
        <f>R29/Q29*100</f>
        <v>196.57894736842104</v>
      </c>
      <c r="T29" s="23">
        <v>0.75</v>
      </c>
      <c r="U29" s="5">
        <v>0.972</v>
      </c>
      <c r="V29" s="6">
        <f>U29/T29*100</f>
        <v>129.6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/>
      <c r="G30" s="17"/>
      <c r="H30" s="24"/>
      <c r="I30" s="17"/>
      <c r="J30" s="17"/>
      <c r="K30" s="24"/>
      <c r="L30" s="17"/>
      <c r="M30" s="17"/>
      <c r="N30" s="24"/>
      <c r="O30" s="5"/>
      <c r="P30" s="17"/>
      <c r="Q30" s="24"/>
      <c r="R30" s="5"/>
      <c r="S30" s="17"/>
      <c r="T30" s="24"/>
      <c r="U30" s="17"/>
      <c r="V30" s="17"/>
      <c r="W30" s="14">
        <f t="shared" si="0"/>
        <v>0</v>
      </c>
      <c r="X30" s="7"/>
      <c r="Y30" s="7"/>
    </row>
    <row r="31" spans="1:23" ht="12.75" customHeight="1">
      <c r="A31" s="38" t="s">
        <v>48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35.34</v>
      </c>
      <c r="C38" s="19">
        <f>C40+C42+C43+C59</f>
        <v>54.132000000000005</v>
      </c>
      <c r="D38" s="6">
        <f>C38/B38*100</f>
        <v>153.1748726655348</v>
      </c>
      <c r="E38" s="23">
        <f>E40+E42+E43+E59</f>
        <v>3.95</v>
      </c>
      <c r="F38" s="5">
        <f>F40+F42+F43+F59</f>
        <v>4.864</v>
      </c>
      <c r="G38" s="6">
        <f>F38/E38*100</f>
        <v>123.13924050632909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23.7</v>
      </c>
      <c r="O38" s="5">
        <f>O40+O42+O43+O59</f>
        <v>40.885999999999996</v>
      </c>
      <c r="P38" s="6">
        <f>O38/N38*100</f>
        <v>172.51476793248943</v>
      </c>
      <c r="Q38" s="23">
        <f>Q40+Q42+Q43+Q59</f>
        <v>1.5</v>
      </c>
      <c r="R38" s="5">
        <f>R40+R42+R43+R59</f>
        <v>1.5630000000000002</v>
      </c>
      <c r="S38" s="6">
        <f>R38/Q38*100</f>
        <v>104.2</v>
      </c>
      <c r="T38" s="23">
        <f>T40+T42+T43</f>
        <v>0.85</v>
      </c>
      <c r="U38" s="5">
        <f>U40+U42+U43+U59</f>
        <v>0.047</v>
      </c>
      <c r="V38" s="6">
        <f>U38/T38*100</f>
        <v>5.529411764705882</v>
      </c>
      <c r="W38" s="14">
        <f>C38-F38-L38-O38-R38-U38</f>
        <v>6.772000000000012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8.18</v>
      </c>
      <c r="C40" s="5">
        <f>C46+C50+C51+C52+C53+C56</f>
        <v>22.679000000000002</v>
      </c>
      <c r="D40" s="6">
        <f>C40/B40*100</f>
        <v>277.2493887530563</v>
      </c>
      <c r="E40" s="23">
        <f>E46+E50+E51+E52+E53+E56</f>
        <v>0.75</v>
      </c>
      <c r="F40" s="5">
        <f>F46+F50+F51+F52+F53+F56</f>
        <v>2.0599999999999996</v>
      </c>
      <c r="G40" s="6">
        <f>F40/E40*100</f>
        <v>274.66666666666663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6.7</v>
      </c>
      <c r="O40" s="5">
        <f>O46+O50+O51+O52+O53+O56</f>
        <v>20.191</v>
      </c>
      <c r="P40" s="6">
        <f>O40/N40*100</f>
        <v>301.35820895522386</v>
      </c>
      <c r="Q40" s="23">
        <f>Q46+Q50+Q51+Q52+Q53+Q56</f>
        <v>0.5</v>
      </c>
      <c r="R40" s="5">
        <f>R46+R50+R51+R52+R53+R56</f>
        <v>0.378</v>
      </c>
      <c r="S40" s="6">
        <f>R40/Q40*100</f>
        <v>75.6</v>
      </c>
      <c r="T40" s="23">
        <f>T46+T50+T51+T52+T53+T56</f>
        <v>0.1</v>
      </c>
      <c r="U40" s="5">
        <f>U46+U50+U51+U52+U53+U56</f>
        <v>0.016</v>
      </c>
      <c r="V40" s="6">
        <f>U40/T40*100</f>
        <v>16</v>
      </c>
      <c r="W40" s="14">
        <f t="shared" si="6"/>
        <v>0.034000000000004374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21.85</v>
      </c>
      <c r="C42" s="5">
        <v>7.553</v>
      </c>
      <c r="D42" s="6">
        <f>C42/B42*100</f>
        <v>34.567505720823796</v>
      </c>
      <c r="E42" s="23">
        <v>2</v>
      </c>
      <c r="F42" s="5">
        <v>1.06</v>
      </c>
      <c r="G42" s="6">
        <f>F42/E42*100</f>
        <v>53</v>
      </c>
      <c r="H42" s="23"/>
      <c r="I42" s="5"/>
      <c r="J42" s="5"/>
      <c r="K42" s="23"/>
      <c r="L42" s="5"/>
      <c r="M42" s="6" t="e">
        <f>L42/K42*100</f>
        <v>#DIV/0!</v>
      </c>
      <c r="N42" s="23">
        <v>15</v>
      </c>
      <c r="O42" s="5">
        <v>2.723</v>
      </c>
      <c r="P42" s="6">
        <f>O42/N42*100</f>
        <v>18.153333333333332</v>
      </c>
      <c r="Q42" s="23">
        <v>0.7</v>
      </c>
      <c r="R42" s="5">
        <v>0.258</v>
      </c>
      <c r="S42" s="6">
        <f>R42/Q42*100</f>
        <v>36.85714285714286</v>
      </c>
      <c r="T42" s="23">
        <v>0.65</v>
      </c>
      <c r="U42" s="5">
        <v>0.019</v>
      </c>
      <c r="V42" s="6">
        <f>U42/T42*100</f>
        <v>2.923076923076923</v>
      </c>
      <c r="W42" s="14">
        <f t="shared" si="6"/>
        <v>3.4930000000000003</v>
      </c>
      <c r="X42" s="7"/>
      <c r="Y42" s="7"/>
    </row>
    <row r="43" spans="1:25" ht="12.75">
      <c r="A43" s="10" t="s">
        <v>17</v>
      </c>
      <c r="B43" s="23">
        <v>5.31</v>
      </c>
      <c r="C43" s="5">
        <v>23.9</v>
      </c>
      <c r="D43" s="6">
        <f>C43/B43*100</f>
        <v>450.09416195856875</v>
      </c>
      <c r="E43" s="23">
        <v>1.2</v>
      </c>
      <c r="F43" s="5">
        <v>1.744</v>
      </c>
      <c r="G43" s="6">
        <f>F43/E43*100</f>
        <v>145.33333333333334</v>
      </c>
      <c r="H43" s="23"/>
      <c r="I43" s="5"/>
      <c r="J43" s="5"/>
      <c r="K43" s="23"/>
      <c r="L43" s="5"/>
      <c r="M43" s="6" t="e">
        <f>L43/K43*100</f>
        <v>#DIV/0!</v>
      </c>
      <c r="N43" s="23">
        <v>2</v>
      </c>
      <c r="O43" s="5">
        <v>17.972</v>
      </c>
      <c r="P43" s="6">
        <f>O43/N43*100</f>
        <v>898.6</v>
      </c>
      <c r="Q43" s="23">
        <v>0.3</v>
      </c>
      <c r="R43" s="5">
        <v>0.927</v>
      </c>
      <c r="S43" s="6">
        <f>R43/Q43*100</f>
        <v>309.00000000000006</v>
      </c>
      <c r="T43" s="23">
        <v>0.1</v>
      </c>
      <c r="U43" s="5">
        <v>0.012</v>
      </c>
      <c r="V43" s="6">
        <f>U43/T43*100</f>
        <v>12</v>
      </c>
      <c r="W43" s="14">
        <f t="shared" si="6"/>
        <v>3.2449999999999974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2.98</v>
      </c>
      <c r="C46" s="5">
        <f>C47+C48+C49</f>
        <v>14.137</v>
      </c>
      <c r="D46" s="6">
        <f aca="true" t="shared" si="7" ref="D46:D58">C46/B46*100</f>
        <v>474.3959731543624</v>
      </c>
      <c r="E46" s="23">
        <f>E47+E48+E49</f>
        <v>0.25</v>
      </c>
      <c r="F46" s="5">
        <f>F47+F48+F49</f>
        <v>1.4889999999999999</v>
      </c>
      <c r="G46" s="6">
        <f aca="true" t="shared" si="8" ref="G46:G51">F46/E46*100</f>
        <v>595.5999999999999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2.7</v>
      </c>
      <c r="O46" s="5">
        <f>O47+O48+O49</f>
        <v>12.648</v>
      </c>
      <c r="P46" s="6">
        <f aca="true" t="shared" si="9" ref="P46:P52">O46/N46*100</f>
        <v>468.4444444444444</v>
      </c>
      <c r="Q46" s="23">
        <f>Q47+Q48+Q49</f>
        <v>0</v>
      </c>
      <c r="R46" s="5">
        <f>R47+R48+R49</f>
        <v>0</v>
      </c>
      <c r="S46" s="6" t="e">
        <f aca="true" t="shared" si="10" ref="S46:S51">R46/Q46*100</f>
        <v>#DIV/0!</v>
      </c>
      <c r="T46" s="23">
        <f>T47+T48+T49</f>
        <v>0</v>
      </c>
      <c r="U46" s="5">
        <f>U47+U48+U49</f>
        <v>0</v>
      </c>
      <c r="V46" s="6" t="e">
        <f aca="true" t="shared" si="11" ref="V46:V51">U46/T46*100</f>
        <v>#DIV/0!</v>
      </c>
      <c r="W46" s="14">
        <f t="shared" si="6"/>
        <v>0</v>
      </c>
      <c r="X46" s="7"/>
      <c r="Y46" s="7"/>
    </row>
    <row r="47" spans="1:25" ht="12.75">
      <c r="A47" s="13" t="s">
        <v>20</v>
      </c>
      <c r="B47" s="23">
        <v>0.32</v>
      </c>
      <c r="C47" s="5">
        <v>0.25</v>
      </c>
      <c r="D47" s="6">
        <f t="shared" si="7"/>
        <v>78.125</v>
      </c>
      <c r="E47" s="23">
        <v>0.02</v>
      </c>
      <c r="F47" s="5">
        <v>0.054</v>
      </c>
      <c r="G47" s="6">
        <f t="shared" si="8"/>
        <v>270</v>
      </c>
      <c r="H47" s="23"/>
      <c r="I47" s="5"/>
      <c r="J47" s="5"/>
      <c r="K47" s="23"/>
      <c r="L47" s="5"/>
      <c r="M47" s="6" t="e">
        <f>L47/K47*100</f>
        <v>#DIV/0!</v>
      </c>
      <c r="N47" s="23">
        <v>0.3</v>
      </c>
      <c r="O47" s="5">
        <v>0.196</v>
      </c>
      <c r="P47" s="6">
        <f t="shared" si="9"/>
        <v>65.33333333333334</v>
      </c>
      <c r="Q47" s="23">
        <v>0</v>
      </c>
      <c r="R47" s="5">
        <v>0</v>
      </c>
      <c r="S47" s="6" t="e">
        <f t="shared" si="10"/>
        <v>#DIV/0!</v>
      </c>
      <c r="T47" s="23">
        <v>0</v>
      </c>
      <c r="U47" s="5">
        <v>0</v>
      </c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0.93</v>
      </c>
      <c r="C48" s="5">
        <v>2.957</v>
      </c>
      <c r="D48" s="6">
        <f t="shared" si="7"/>
        <v>317.9569892473118</v>
      </c>
      <c r="E48" s="23">
        <v>0.03</v>
      </c>
      <c r="F48" s="5">
        <v>0.126</v>
      </c>
      <c r="G48" s="6">
        <f t="shared" si="8"/>
        <v>420</v>
      </c>
      <c r="H48" s="23"/>
      <c r="I48" s="5"/>
      <c r="J48" s="5"/>
      <c r="K48" s="23"/>
      <c r="L48" s="5"/>
      <c r="M48" s="6" t="e">
        <f>L48/K48*100</f>
        <v>#DIV/0!</v>
      </c>
      <c r="N48" s="23">
        <v>0.9</v>
      </c>
      <c r="O48" s="5">
        <v>2.831</v>
      </c>
      <c r="P48" s="6">
        <f t="shared" si="9"/>
        <v>314.55555555555554</v>
      </c>
      <c r="Q48" s="23">
        <v>0</v>
      </c>
      <c r="R48" s="5">
        <v>0</v>
      </c>
      <c r="S48" s="6" t="e">
        <f t="shared" si="10"/>
        <v>#DIV/0!</v>
      </c>
      <c r="T48" s="23">
        <v>0</v>
      </c>
      <c r="U48" s="5">
        <v>0</v>
      </c>
      <c r="V48" s="6" t="e">
        <f t="shared" si="11"/>
        <v>#DIV/0!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1.73</v>
      </c>
      <c r="C49" s="5">
        <v>10.93</v>
      </c>
      <c r="D49" s="6">
        <f t="shared" si="7"/>
        <v>631.7919075144508</v>
      </c>
      <c r="E49" s="23">
        <v>0.2</v>
      </c>
      <c r="F49" s="5">
        <v>1.309</v>
      </c>
      <c r="G49" s="6">
        <f t="shared" si="8"/>
        <v>654.4999999999999</v>
      </c>
      <c r="H49" s="23"/>
      <c r="I49" s="5"/>
      <c r="J49" s="5"/>
      <c r="K49" s="23"/>
      <c r="L49" s="5"/>
      <c r="M49" s="6" t="e">
        <f>L49/K49*100</f>
        <v>#DIV/0!</v>
      </c>
      <c r="N49" s="23">
        <v>1.5</v>
      </c>
      <c r="O49" s="5">
        <v>9.621</v>
      </c>
      <c r="P49" s="6">
        <f t="shared" si="9"/>
        <v>641.4000000000001</v>
      </c>
      <c r="Q49" s="23">
        <v>0</v>
      </c>
      <c r="R49" s="5">
        <v>0</v>
      </c>
      <c r="S49" s="6" t="e">
        <f t="shared" si="10"/>
        <v>#DIV/0!</v>
      </c>
      <c r="T49" s="23">
        <v>0</v>
      </c>
      <c r="U49" s="5">
        <v>0</v>
      </c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>
        <v>0</v>
      </c>
      <c r="C50" s="5">
        <v>4.634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>
        <v>0</v>
      </c>
      <c r="O50" s="5">
        <v>4.634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5.2</v>
      </c>
      <c r="C51" s="5">
        <v>3.741</v>
      </c>
      <c r="D51" s="6">
        <f t="shared" si="7"/>
        <v>71.9423076923077</v>
      </c>
      <c r="E51" s="23">
        <v>0.5</v>
      </c>
      <c r="F51" s="5">
        <v>0.541</v>
      </c>
      <c r="G51" s="6">
        <f t="shared" si="8"/>
        <v>108.2</v>
      </c>
      <c r="H51" s="23"/>
      <c r="I51" s="5"/>
      <c r="J51" s="5"/>
      <c r="K51" s="23"/>
      <c r="L51" s="5"/>
      <c r="M51" s="6" t="e">
        <f>L51/K51*100</f>
        <v>#DIV/0!</v>
      </c>
      <c r="N51" s="23">
        <v>4</v>
      </c>
      <c r="O51" s="5">
        <v>2.909</v>
      </c>
      <c r="P51" s="6">
        <f t="shared" si="9"/>
        <v>72.725</v>
      </c>
      <c r="Q51" s="23">
        <v>0.5</v>
      </c>
      <c r="R51" s="5">
        <v>0.241</v>
      </c>
      <c r="S51" s="6">
        <f t="shared" si="10"/>
        <v>48.199999999999996</v>
      </c>
      <c r="T51" s="23">
        <v>0.1</v>
      </c>
      <c r="U51" s="5">
        <v>0.016</v>
      </c>
      <c r="V51" s="6">
        <f t="shared" si="11"/>
        <v>16</v>
      </c>
      <c r="W51" s="14">
        <f t="shared" si="6"/>
        <v>0.03400000000000038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0.03</v>
      </c>
      <c r="D53" s="6" t="e">
        <f t="shared" si="7"/>
        <v>#DIV/0!</v>
      </c>
      <c r="E53" s="23">
        <f>E54+E55</f>
        <v>0</v>
      </c>
      <c r="F53" s="5">
        <f>F54+F55</f>
        <v>0.03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>
        <v>0.011</v>
      </c>
      <c r="D54" s="6" t="e">
        <f t="shared" si="7"/>
        <v>#DIV/0!</v>
      </c>
      <c r="E54" s="23"/>
      <c r="F54" s="5">
        <v>0.011</v>
      </c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>
        <v>0.019</v>
      </c>
      <c r="D55" s="6" t="e">
        <f t="shared" si="7"/>
        <v>#DIV/0!</v>
      </c>
      <c r="E55" s="23"/>
      <c r="F55" s="5">
        <v>0.019</v>
      </c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0.137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0.137</v>
      </c>
      <c r="S56" s="6" t="e">
        <f>R56/Q56*100</f>
        <v>#DIV/0!</v>
      </c>
      <c r="T56" s="23">
        <f>T57+T58</f>
        <v>0</v>
      </c>
      <c r="U56" s="5">
        <f>U57+U58</f>
        <v>0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0.026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0.026</v>
      </c>
      <c r="S57" s="6" t="e">
        <f>R57/Q57*100</f>
        <v>#DIV/0!</v>
      </c>
      <c r="T57" s="23"/>
      <c r="U57" s="5">
        <v>0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0.111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0.111</v>
      </c>
      <c r="S58" s="6" t="e">
        <f>R58/Q58*100</f>
        <v>#DIV/0!</v>
      </c>
      <c r="T58" s="23"/>
      <c r="U58" s="5">
        <v>0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/>
      <c r="D59" s="17"/>
      <c r="E59" s="24"/>
      <c r="F59" s="17"/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/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Y61"/>
  <sheetViews>
    <sheetView zoomScale="90" zoomScaleNormal="90" zoomScalePageLayoutView="0" workbookViewId="0" topLeftCell="B31">
      <selection activeCell="U57" sqref="U57"/>
    </sheetView>
  </sheetViews>
  <sheetFormatPr defaultColWidth="9.00390625" defaultRowHeight="12.75"/>
  <cols>
    <col min="1" max="1" width="24.125" style="0" customWidth="1"/>
    <col min="2" max="2" width="6.875" style="0" customWidth="1"/>
    <col min="3" max="3" width="7.00390625" style="0" customWidth="1"/>
    <col min="4" max="4" width="4.75390625" style="0" customWidth="1"/>
    <col min="5" max="5" width="6.875" style="0" customWidth="1"/>
    <col min="6" max="6" width="7.125" style="0" customWidth="1"/>
    <col min="7" max="7" width="4.125" style="0" customWidth="1"/>
    <col min="8" max="8" width="6.25390625" style="0" customWidth="1"/>
    <col min="9" max="9" width="7.25390625" style="0" customWidth="1"/>
    <col min="10" max="10" width="4.125" style="0" customWidth="1"/>
    <col min="11" max="11" width="6.625" style="0" customWidth="1"/>
    <col min="12" max="12" width="7.25390625" style="0" customWidth="1"/>
    <col min="13" max="13" width="4.75390625" style="0" customWidth="1"/>
    <col min="14" max="14" width="6.875" style="0" customWidth="1"/>
    <col min="15" max="15" width="7.25390625" style="0" customWidth="1"/>
    <col min="16" max="16" width="4.625" style="0" customWidth="1"/>
    <col min="17" max="17" width="6.375" style="0" customWidth="1"/>
    <col min="18" max="18" width="7.625" style="0" customWidth="1"/>
    <col min="19" max="19" width="4.25390625" style="0" customWidth="1"/>
    <col min="22" max="22" width="6.00390625" style="0" customWidth="1"/>
  </cols>
  <sheetData>
    <row r="1" ht="12.75">
      <c r="T1" t="s">
        <v>0</v>
      </c>
    </row>
    <row r="2" spans="1:22" ht="12.75" customHeight="1">
      <c r="A2" s="38" t="s">
        <v>51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</row>
    <row r="3" spans="1:22" ht="15.75" customHeigh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</row>
    <row r="4" ht="6" customHeight="1"/>
    <row r="5" spans="1:22" ht="12.75">
      <c r="A5" s="1" t="s">
        <v>1</v>
      </c>
      <c r="B5" s="39" t="s">
        <v>2</v>
      </c>
      <c r="C5" s="39"/>
      <c r="D5" s="39"/>
      <c r="E5" s="40" t="s">
        <v>3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22" ht="12.75">
      <c r="A6" s="2" t="s">
        <v>4</v>
      </c>
      <c r="B6" s="39"/>
      <c r="C6" s="39"/>
      <c r="D6" s="39"/>
      <c r="E6" s="37" t="s">
        <v>5</v>
      </c>
      <c r="F6" s="37"/>
      <c r="G6" s="37"/>
      <c r="H6" s="37" t="s">
        <v>6</v>
      </c>
      <c r="I6" s="37"/>
      <c r="J6" s="37"/>
      <c r="K6" s="37" t="s">
        <v>7</v>
      </c>
      <c r="L6" s="37"/>
      <c r="M6" s="37"/>
      <c r="N6" s="37" t="s">
        <v>8</v>
      </c>
      <c r="O6" s="37"/>
      <c r="P6" s="37"/>
      <c r="Q6" s="37" t="s">
        <v>9</v>
      </c>
      <c r="R6" s="37"/>
      <c r="S6" s="37"/>
      <c r="T6" s="37" t="s">
        <v>10</v>
      </c>
      <c r="U6" s="37"/>
      <c r="V6" s="37"/>
    </row>
    <row r="7" spans="1:22" ht="12.75" customHeight="1">
      <c r="A7" s="2"/>
      <c r="B7" s="36" t="s">
        <v>11</v>
      </c>
      <c r="C7" s="36" t="s">
        <v>12</v>
      </c>
      <c r="D7" s="36" t="s">
        <v>13</v>
      </c>
      <c r="E7" s="36" t="s">
        <v>11</v>
      </c>
      <c r="F7" s="36" t="s">
        <v>12</v>
      </c>
      <c r="G7" s="36" t="s">
        <v>13</v>
      </c>
      <c r="H7" s="36" t="s">
        <v>11</v>
      </c>
      <c r="I7" s="36" t="s">
        <v>12</v>
      </c>
      <c r="J7" s="36" t="s">
        <v>13</v>
      </c>
      <c r="K7" s="36" t="s">
        <v>11</v>
      </c>
      <c r="L7" s="36" t="s">
        <v>12</v>
      </c>
      <c r="M7" s="36" t="s">
        <v>13</v>
      </c>
      <c r="N7" s="36" t="s">
        <v>11</v>
      </c>
      <c r="O7" s="36" t="s">
        <v>12</v>
      </c>
      <c r="P7" s="36" t="s">
        <v>13</v>
      </c>
      <c r="Q7" s="36" t="s">
        <v>11</v>
      </c>
      <c r="R7" s="36" t="s">
        <v>12</v>
      </c>
      <c r="S7" s="36" t="s">
        <v>13</v>
      </c>
      <c r="T7" s="36" t="s">
        <v>11</v>
      </c>
      <c r="U7" s="36" t="s">
        <v>12</v>
      </c>
      <c r="V7" s="36" t="s">
        <v>13</v>
      </c>
    </row>
    <row r="8" spans="1:22" ht="12.75">
      <c r="A8" s="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5" ht="12.75">
      <c r="A9" s="4" t="s">
        <v>14</v>
      </c>
      <c r="B9" s="23">
        <f>B11+B13+B14+B30</f>
        <v>78.8</v>
      </c>
      <c r="C9" s="19">
        <f>C11+C13+C14+C30</f>
        <v>60.835</v>
      </c>
      <c r="D9" s="6">
        <f>C9/B9*100</f>
        <v>77.20177664974621</v>
      </c>
      <c r="E9" s="23">
        <f>E11+E13+E14+E30</f>
        <v>4.53</v>
      </c>
      <c r="F9" s="5">
        <f>F11+F13+F14+F30</f>
        <v>2.4</v>
      </c>
      <c r="G9" s="6">
        <f>F9/E9*100</f>
        <v>52.98013245033112</v>
      </c>
      <c r="H9" s="23"/>
      <c r="I9" s="5"/>
      <c r="J9" s="5"/>
      <c r="K9" s="23">
        <f>K11+K13+K14+K30</f>
        <v>0</v>
      </c>
      <c r="L9" s="5">
        <f>L11+L13+L14+L30</f>
        <v>0</v>
      </c>
      <c r="M9" s="6" t="e">
        <f>L9/K9*100</f>
        <v>#DIV/0!</v>
      </c>
      <c r="N9" s="23">
        <f>N11+N13+N14+N30</f>
        <v>55.89000000000001</v>
      </c>
      <c r="O9" s="5">
        <f>O11+O13+O14+O30</f>
        <v>45.23</v>
      </c>
      <c r="P9" s="6">
        <f>O9/N9*100</f>
        <v>80.9268205403471</v>
      </c>
      <c r="Q9" s="23">
        <f>Q11+Q13+Q14+Q30</f>
        <v>9.16</v>
      </c>
      <c r="R9" s="5">
        <f>R11+R13+R14+R30</f>
        <v>6.25</v>
      </c>
      <c r="S9" s="6">
        <f>R9/Q9*100</f>
        <v>68.23144104803494</v>
      </c>
      <c r="T9" s="23">
        <f>T11+T13+T14</f>
        <v>7.07</v>
      </c>
      <c r="U9" s="5">
        <f>U11+U13+U14+U30</f>
        <v>5.22</v>
      </c>
      <c r="V9" s="6">
        <f>U9/T9*100</f>
        <v>73.83309759547383</v>
      </c>
      <c r="W9" s="14">
        <f aca="true" t="shared" si="0" ref="W9:W37">C9-F9-L9-O9-R9-U9</f>
        <v>1.7350000000000056</v>
      </c>
      <c r="X9" s="7"/>
      <c r="Y9" s="7"/>
    </row>
    <row r="10" spans="1:25" ht="9" customHeight="1">
      <c r="A10" s="8"/>
      <c r="B10" s="23"/>
      <c r="C10" s="5"/>
      <c r="D10" s="6"/>
      <c r="E10" s="23"/>
      <c r="F10" s="5"/>
      <c r="G10" s="6"/>
      <c r="H10" s="23"/>
      <c r="I10" s="5"/>
      <c r="J10" s="5"/>
      <c r="K10" s="23"/>
      <c r="L10" s="5"/>
      <c r="M10" s="6"/>
      <c r="N10" s="23"/>
      <c r="O10" s="5"/>
      <c r="P10" s="6"/>
      <c r="Q10" s="23"/>
      <c r="R10" s="5"/>
      <c r="S10" s="6"/>
      <c r="T10" s="23"/>
      <c r="U10" s="5"/>
      <c r="V10" s="6"/>
      <c r="W10" s="14">
        <f t="shared" si="0"/>
        <v>0</v>
      </c>
      <c r="X10" s="7"/>
      <c r="Y10" s="7"/>
    </row>
    <row r="11" spans="1:25" ht="12.75">
      <c r="A11" s="9" t="s">
        <v>15</v>
      </c>
      <c r="B11" s="23">
        <f>B17+B21+B22+B23+B24+B27</f>
        <v>52.59</v>
      </c>
      <c r="C11" s="5">
        <f>C17+C21+C22+C23+C24+C27</f>
        <v>43.769</v>
      </c>
      <c r="D11" s="6">
        <f>C11/B11*100</f>
        <v>83.22684921087658</v>
      </c>
      <c r="E11" s="23">
        <f>E17+E21+E22+E23+E24+E27</f>
        <v>1.31</v>
      </c>
      <c r="F11" s="5">
        <f>F17+F21+F22+F23+F24+F27</f>
        <v>0.894</v>
      </c>
      <c r="G11" s="6">
        <f>F11/E11*100</f>
        <v>68.2442748091603</v>
      </c>
      <c r="H11" s="23"/>
      <c r="I11" s="5"/>
      <c r="J11" s="5"/>
      <c r="K11" s="23">
        <f>K17+K21+K22+K23+K24+K27</f>
        <v>0</v>
      </c>
      <c r="L11" s="5">
        <f>L17+L21+L22+L23+L24+L27</f>
        <v>0</v>
      </c>
      <c r="M11" s="6" t="e">
        <f>L11/K11*100</f>
        <v>#DIV/0!</v>
      </c>
      <c r="N11" s="23">
        <f>N17+N21+N22+N23+N24+N27</f>
        <v>43.900000000000006</v>
      </c>
      <c r="O11" s="5">
        <f>O17+O21+O22+O23+O24+O27</f>
        <v>36.86</v>
      </c>
      <c r="P11" s="6">
        <f>O11/N11*100</f>
        <v>83.9635535307517</v>
      </c>
      <c r="Q11" s="23">
        <f>Q17+Q21+Q22+Q23+Q24+Q27</f>
        <v>2.9299999999999997</v>
      </c>
      <c r="R11" s="5">
        <f>R17+R21+R22+R23+R24+R27</f>
        <v>2.7649999999999997</v>
      </c>
      <c r="S11" s="6">
        <f>R11/Q11*100</f>
        <v>94.36860068259385</v>
      </c>
      <c r="T11" s="23">
        <f>T17+T21+T22+T23+T24+T27</f>
        <v>4.07</v>
      </c>
      <c r="U11" s="5">
        <f>U17+U21+U22+U23+U24+U27</f>
        <v>2.8649999999999998</v>
      </c>
      <c r="V11" s="6">
        <f>U11/T11*100</f>
        <v>70.39312039312038</v>
      </c>
      <c r="W11" s="14">
        <f t="shared" si="0"/>
        <v>0.3850000000000011</v>
      </c>
      <c r="X11" s="7"/>
      <c r="Y11" s="7"/>
    </row>
    <row r="12" spans="1:25" ht="5.25" customHeight="1">
      <c r="A12" s="9"/>
      <c r="B12" s="23"/>
      <c r="C12" s="5"/>
      <c r="D12" s="6"/>
      <c r="E12" s="23"/>
      <c r="F12" s="5"/>
      <c r="G12" s="6"/>
      <c r="H12" s="23"/>
      <c r="I12" s="5"/>
      <c r="J12" s="5"/>
      <c r="K12" s="23"/>
      <c r="L12" s="5"/>
      <c r="M12" s="6"/>
      <c r="N12" s="23"/>
      <c r="O12" s="5"/>
      <c r="P12" s="6"/>
      <c r="Q12" s="23"/>
      <c r="R12" s="5"/>
      <c r="S12" s="6"/>
      <c r="T12" s="23"/>
      <c r="U12" s="5"/>
      <c r="V12" s="6"/>
      <c r="W12" s="14">
        <f t="shared" si="0"/>
        <v>0</v>
      </c>
      <c r="X12" s="7"/>
      <c r="Y12" s="7"/>
    </row>
    <row r="13" spans="1:25" ht="12.75">
      <c r="A13" s="9" t="s">
        <v>16</v>
      </c>
      <c r="B13" s="23">
        <v>11.91</v>
      </c>
      <c r="C13" s="5">
        <v>7.155</v>
      </c>
      <c r="D13" s="6">
        <f>C13/B13*100</f>
        <v>60.075566750629726</v>
      </c>
      <c r="E13" s="23">
        <v>1.68</v>
      </c>
      <c r="F13" s="5">
        <v>0.72</v>
      </c>
      <c r="G13" s="6">
        <f>F13/E13*100</f>
        <v>42.857142857142854</v>
      </c>
      <c r="H13" s="23"/>
      <c r="I13" s="5"/>
      <c r="J13" s="5"/>
      <c r="K13" s="23"/>
      <c r="L13" s="5"/>
      <c r="M13" s="6" t="e">
        <f>L13/K13*100</f>
        <v>#DIV/0!</v>
      </c>
      <c r="N13" s="23">
        <v>4.21</v>
      </c>
      <c r="O13" s="5">
        <v>4.91</v>
      </c>
      <c r="P13" s="6">
        <f>O13/N13*100</f>
        <v>116.62707838479811</v>
      </c>
      <c r="Q13" s="23">
        <v>4.08</v>
      </c>
      <c r="R13" s="5">
        <v>0.3</v>
      </c>
      <c r="S13" s="6">
        <f>R13/Q13*100</f>
        <v>7.352941176470589</v>
      </c>
      <c r="T13" s="23">
        <v>1.15</v>
      </c>
      <c r="U13" s="5">
        <v>0.82</v>
      </c>
      <c r="V13" s="6">
        <f>U13/T13*100</f>
        <v>71.30434782608695</v>
      </c>
      <c r="W13" s="14">
        <f t="shared" si="0"/>
        <v>0.40500000000000036</v>
      </c>
      <c r="X13" s="7"/>
      <c r="Y13" s="7"/>
    </row>
    <row r="14" spans="1:25" ht="12.75">
      <c r="A14" s="10" t="s">
        <v>17</v>
      </c>
      <c r="B14" s="23">
        <v>14.3</v>
      </c>
      <c r="C14" s="5">
        <v>9.911</v>
      </c>
      <c r="D14" s="6">
        <f>C14/B14*100</f>
        <v>69.3076923076923</v>
      </c>
      <c r="E14" s="23">
        <v>1.54</v>
      </c>
      <c r="F14" s="5">
        <v>0.786</v>
      </c>
      <c r="G14" s="6">
        <f>F14/E14*100</f>
        <v>51.03896103896104</v>
      </c>
      <c r="H14" s="23"/>
      <c r="I14" s="5"/>
      <c r="J14" s="5"/>
      <c r="K14" s="23"/>
      <c r="L14" s="5"/>
      <c r="M14" s="6" t="e">
        <f>L14/K14*100</f>
        <v>#DIV/0!</v>
      </c>
      <c r="N14" s="23">
        <v>7.78</v>
      </c>
      <c r="O14" s="5">
        <v>3.46</v>
      </c>
      <c r="P14" s="6">
        <f>O14/N14*100</f>
        <v>44.47300771208226</v>
      </c>
      <c r="Q14" s="23">
        <v>2.15</v>
      </c>
      <c r="R14" s="5">
        <v>3.185</v>
      </c>
      <c r="S14" s="6">
        <f>R14/Q14*100</f>
        <v>148.13953488372093</v>
      </c>
      <c r="T14" s="23">
        <v>1.85</v>
      </c>
      <c r="U14" s="5">
        <v>1.535</v>
      </c>
      <c r="V14" s="6">
        <f>U14/T14*100</f>
        <v>82.97297297297297</v>
      </c>
      <c r="W14" s="14">
        <f t="shared" si="0"/>
        <v>0.9450000000000001</v>
      </c>
      <c r="X14" s="7"/>
      <c r="Y14" s="7"/>
    </row>
    <row r="15" spans="1:25" ht="5.25" customHeight="1">
      <c r="A15" s="11"/>
      <c r="B15" s="23"/>
      <c r="C15" s="5"/>
      <c r="D15" s="6"/>
      <c r="E15" s="23"/>
      <c r="F15" s="5"/>
      <c r="G15" s="6"/>
      <c r="H15" s="23"/>
      <c r="I15" s="5"/>
      <c r="J15" s="5"/>
      <c r="K15" s="23"/>
      <c r="L15" s="5"/>
      <c r="M15" s="6"/>
      <c r="N15" s="23"/>
      <c r="O15" s="5"/>
      <c r="P15" s="6"/>
      <c r="Q15" s="23"/>
      <c r="R15" s="5"/>
      <c r="S15" s="6"/>
      <c r="T15" s="23"/>
      <c r="U15" s="5"/>
      <c r="V15" s="6"/>
      <c r="W15" s="14">
        <f t="shared" si="0"/>
        <v>0</v>
      </c>
      <c r="X15" s="7"/>
      <c r="Y15" s="7"/>
    </row>
    <row r="16" spans="1:25" ht="12.75">
      <c r="A16" s="12" t="s">
        <v>18</v>
      </c>
      <c r="B16" s="23"/>
      <c r="C16" s="5"/>
      <c r="D16" s="6"/>
      <c r="E16" s="23"/>
      <c r="F16" s="5"/>
      <c r="G16" s="6"/>
      <c r="H16" s="23"/>
      <c r="I16" s="5"/>
      <c r="J16" s="5"/>
      <c r="K16" s="23"/>
      <c r="L16" s="5"/>
      <c r="M16" s="6"/>
      <c r="N16" s="23"/>
      <c r="O16" s="5"/>
      <c r="P16" s="6"/>
      <c r="Q16" s="23"/>
      <c r="R16" s="5"/>
      <c r="S16" s="6"/>
      <c r="T16" s="23"/>
      <c r="U16" s="5"/>
      <c r="V16" s="6"/>
      <c r="W16" s="14">
        <f t="shared" si="0"/>
        <v>0</v>
      </c>
      <c r="X16" s="7"/>
      <c r="Y16" s="7"/>
    </row>
    <row r="17" spans="1:25" ht="12.75">
      <c r="A17" s="13" t="s">
        <v>19</v>
      </c>
      <c r="B17" s="23">
        <f>B18+B19+B20</f>
        <v>35.49</v>
      </c>
      <c r="C17" s="5">
        <f>C18+C19+C20</f>
        <v>26.253</v>
      </c>
      <c r="D17" s="6">
        <f aca="true" t="shared" si="1" ref="D17:D29">C17/B17*100</f>
        <v>73.97295012679628</v>
      </c>
      <c r="E17" s="23">
        <f>E18+E19+E20</f>
        <v>1.19</v>
      </c>
      <c r="F17" s="5">
        <f>F18+F19+F20</f>
        <v>0.788</v>
      </c>
      <c r="G17" s="6">
        <f aca="true" t="shared" si="2" ref="G17:G22">F17/E17*100</f>
        <v>66.21848739495799</v>
      </c>
      <c r="H17" s="23"/>
      <c r="I17" s="5"/>
      <c r="J17" s="5"/>
      <c r="K17" s="23">
        <f>K18+K19+K20</f>
        <v>0</v>
      </c>
      <c r="L17" s="5">
        <f>L18+L19+L20</f>
        <v>0</v>
      </c>
      <c r="M17" s="6" t="e">
        <f>L17/K17*100</f>
        <v>#DIV/0!</v>
      </c>
      <c r="N17" s="23">
        <f>N18+N19+N20</f>
        <v>34.2</v>
      </c>
      <c r="O17" s="5">
        <f>O18+O19+O20</f>
        <v>25.02</v>
      </c>
      <c r="P17" s="6">
        <f aca="true" t="shared" si="3" ref="P17:P23">O17/N17*100</f>
        <v>73.1578947368421</v>
      </c>
      <c r="Q17" s="23">
        <f>Q18+Q19+Q20</f>
        <v>0</v>
      </c>
      <c r="R17" s="5">
        <f>R18+R19+R20</f>
        <v>0.03</v>
      </c>
      <c r="S17" s="6" t="e">
        <f aca="true" t="shared" si="4" ref="S17:S22">R17/Q17*100</f>
        <v>#DIV/0!</v>
      </c>
      <c r="T17" s="23">
        <f>T18+T19+T20</f>
        <v>0</v>
      </c>
      <c r="U17" s="5">
        <f>U18+U19+U20</f>
        <v>0.03</v>
      </c>
      <c r="V17" s="6" t="e">
        <f aca="true" t="shared" si="5" ref="V17:V22">U17/T17*100</f>
        <v>#DIV/0!</v>
      </c>
      <c r="W17" s="14">
        <f t="shared" si="0"/>
        <v>0.38500000000000023</v>
      </c>
      <c r="X17" s="7"/>
      <c r="Y17" s="7"/>
    </row>
    <row r="18" spans="1:25" ht="12.75">
      <c r="A18" s="13" t="s">
        <v>20</v>
      </c>
      <c r="B18" s="23">
        <v>11.43</v>
      </c>
      <c r="C18" s="5">
        <v>4.473</v>
      </c>
      <c r="D18" s="6">
        <f t="shared" si="1"/>
        <v>39.13385826771653</v>
      </c>
      <c r="E18" s="23">
        <v>0.13</v>
      </c>
      <c r="F18" s="5">
        <v>0.038</v>
      </c>
      <c r="G18" s="6">
        <f t="shared" si="2"/>
        <v>29.230769230769226</v>
      </c>
      <c r="H18" s="23"/>
      <c r="I18" s="5"/>
      <c r="J18" s="5"/>
      <c r="K18" s="23"/>
      <c r="L18" s="5"/>
      <c r="M18" s="6" t="e">
        <f>L18/K18*100</f>
        <v>#DIV/0!</v>
      </c>
      <c r="N18" s="23">
        <v>11.3</v>
      </c>
      <c r="O18" s="5">
        <v>4.37</v>
      </c>
      <c r="P18" s="6">
        <f t="shared" si="3"/>
        <v>38.67256637168141</v>
      </c>
      <c r="Q18" s="23"/>
      <c r="R18" s="5"/>
      <c r="S18" s="6" t="e">
        <f t="shared" si="4"/>
        <v>#DIV/0!</v>
      </c>
      <c r="T18" s="23"/>
      <c r="U18" s="5">
        <v>0.03</v>
      </c>
      <c r="V18" s="6" t="e">
        <f t="shared" si="5"/>
        <v>#DIV/0!</v>
      </c>
      <c r="W18" s="14">
        <f t="shared" si="0"/>
        <v>0.034999999999999504</v>
      </c>
      <c r="X18" s="7"/>
      <c r="Y18" s="7"/>
    </row>
    <row r="19" spans="1:25" ht="12.75">
      <c r="A19" s="13" t="s">
        <v>21</v>
      </c>
      <c r="B19" s="23">
        <v>11.38</v>
      </c>
      <c r="C19" s="5">
        <v>14.69</v>
      </c>
      <c r="D19" s="6">
        <f t="shared" si="1"/>
        <v>129.08611599297012</v>
      </c>
      <c r="E19" s="23">
        <v>0.23</v>
      </c>
      <c r="F19" s="5">
        <v>0.11</v>
      </c>
      <c r="G19" s="6">
        <f t="shared" si="2"/>
        <v>47.826086956521735</v>
      </c>
      <c r="H19" s="23"/>
      <c r="I19" s="5"/>
      <c r="J19" s="5"/>
      <c r="K19" s="23"/>
      <c r="L19" s="5"/>
      <c r="M19" s="6" t="e">
        <f>L19/K19*100</f>
        <v>#DIV/0!</v>
      </c>
      <c r="N19" s="23">
        <v>11.12</v>
      </c>
      <c r="O19" s="5">
        <v>14.2</v>
      </c>
      <c r="P19" s="6">
        <f t="shared" si="3"/>
        <v>127.6978417266187</v>
      </c>
      <c r="Q19" s="23"/>
      <c r="R19" s="5">
        <v>0.03</v>
      </c>
      <c r="S19" s="6" t="e">
        <f t="shared" si="4"/>
        <v>#DIV/0!</v>
      </c>
      <c r="T19" s="23"/>
      <c r="U19" s="5"/>
      <c r="V19" s="6" t="e">
        <f t="shared" si="5"/>
        <v>#DIV/0!</v>
      </c>
      <c r="W19" s="14">
        <f t="shared" si="0"/>
        <v>0.35000000000000075</v>
      </c>
      <c r="X19" s="7"/>
      <c r="Y19" s="7"/>
    </row>
    <row r="20" spans="1:25" ht="12.75">
      <c r="A20" s="13" t="s">
        <v>22</v>
      </c>
      <c r="B20" s="23">
        <v>12.68</v>
      </c>
      <c r="C20" s="5">
        <v>7.09</v>
      </c>
      <c r="D20" s="6">
        <f t="shared" si="1"/>
        <v>55.91482649842271</v>
      </c>
      <c r="E20" s="23">
        <v>0.83</v>
      </c>
      <c r="F20" s="5">
        <v>0.64</v>
      </c>
      <c r="G20" s="6">
        <f t="shared" si="2"/>
        <v>77.10843373493977</v>
      </c>
      <c r="H20" s="23"/>
      <c r="I20" s="5"/>
      <c r="J20" s="5"/>
      <c r="K20" s="23"/>
      <c r="L20" s="5"/>
      <c r="M20" s="6" t="e">
        <f>L20/K20*100</f>
        <v>#DIV/0!</v>
      </c>
      <c r="N20" s="23">
        <v>11.78</v>
      </c>
      <c r="O20" s="5">
        <v>6.45</v>
      </c>
      <c r="P20" s="6">
        <f t="shared" si="3"/>
        <v>54.75382003395586</v>
      </c>
      <c r="Q20" s="23"/>
      <c r="R20" s="5"/>
      <c r="S20" s="6" t="e">
        <f t="shared" si="4"/>
        <v>#DIV/0!</v>
      </c>
      <c r="T20" s="23"/>
      <c r="U20" s="5"/>
      <c r="V20" s="6" t="e">
        <f t="shared" si="5"/>
        <v>#DIV/0!</v>
      </c>
      <c r="W20" s="14">
        <f t="shared" si="0"/>
        <v>0</v>
      </c>
      <c r="X20" s="7"/>
      <c r="Y20" s="7"/>
    </row>
    <row r="21" spans="1:25" ht="12.75">
      <c r="A21" s="35" t="s">
        <v>33</v>
      </c>
      <c r="B21" s="23">
        <v>4.17</v>
      </c>
      <c r="C21" s="5">
        <v>2</v>
      </c>
      <c r="D21" s="6">
        <f t="shared" si="1"/>
        <v>47.961630695443645</v>
      </c>
      <c r="E21" s="23"/>
      <c r="F21" s="5"/>
      <c r="G21" s="6" t="e">
        <f t="shared" si="2"/>
        <v>#DIV/0!</v>
      </c>
      <c r="H21" s="23"/>
      <c r="I21" s="5"/>
      <c r="J21" s="5"/>
      <c r="K21" s="23"/>
      <c r="L21" s="5"/>
      <c r="M21" s="6"/>
      <c r="N21" s="23">
        <v>4.17</v>
      </c>
      <c r="O21" s="5">
        <v>2</v>
      </c>
      <c r="P21" s="6">
        <f t="shared" si="3"/>
        <v>47.961630695443645</v>
      </c>
      <c r="Q21" s="23"/>
      <c r="R21" s="5"/>
      <c r="S21" s="6" t="e">
        <f t="shared" si="4"/>
        <v>#DIV/0!</v>
      </c>
      <c r="T21" s="23"/>
      <c r="U21" s="5"/>
      <c r="V21" s="6" t="e">
        <f t="shared" si="5"/>
        <v>#DIV/0!</v>
      </c>
      <c r="W21" s="14">
        <f t="shared" si="0"/>
        <v>0</v>
      </c>
      <c r="X21" s="7"/>
      <c r="Y21" s="7"/>
    </row>
    <row r="22" spans="1:25" ht="12.75">
      <c r="A22" s="13" t="s">
        <v>24</v>
      </c>
      <c r="B22" s="23">
        <v>6.81</v>
      </c>
      <c r="C22" s="5">
        <v>9.86</v>
      </c>
      <c r="D22" s="6">
        <f t="shared" si="1"/>
        <v>144.7870778267254</v>
      </c>
      <c r="E22" s="23">
        <v>0</v>
      </c>
      <c r="F22" s="5">
        <v>0.02</v>
      </c>
      <c r="G22" s="6" t="e">
        <f t="shared" si="2"/>
        <v>#DIV/0!</v>
      </c>
      <c r="H22" s="23"/>
      <c r="I22" s="5"/>
      <c r="J22" s="5"/>
      <c r="K22" s="23"/>
      <c r="L22" s="5"/>
      <c r="M22" s="6" t="e">
        <f>L22/K22*100</f>
        <v>#DIV/0!</v>
      </c>
      <c r="N22" s="23">
        <v>5.53</v>
      </c>
      <c r="O22" s="5">
        <v>9.84</v>
      </c>
      <c r="P22" s="6">
        <f t="shared" si="3"/>
        <v>177.9385171790235</v>
      </c>
      <c r="Q22" s="23">
        <v>0</v>
      </c>
      <c r="R22" s="5"/>
      <c r="S22" s="6" t="e">
        <f t="shared" si="4"/>
        <v>#DIV/0!</v>
      </c>
      <c r="T22" s="23">
        <v>1</v>
      </c>
      <c r="U22" s="5"/>
      <c r="V22" s="6">
        <f t="shared" si="5"/>
        <v>0</v>
      </c>
      <c r="W22" s="14">
        <f t="shared" si="0"/>
        <v>0</v>
      </c>
      <c r="X22" s="7"/>
      <c r="Y22" s="7"/>
    </row>
    <row r="23" spans="1:25" ht="12.75">
      <c r="A23" s="13" t="s">
        <v>25</v>
      </c>
      <c r="B23" s="23"/>
      <c r="C23" s="5"/>
      <c r="D23" s="6" t="e">
        <f t="shared" si="1"/>
        <v>#DIV/0!</v>
      </c>
      <c r="E23" s="23"/>
      <c r="F23" s="5"/>
      <c r="G23" s="6"/>
      <c r="H23" s="23"/>
      <c r="I23" s="5"/>
      <c r="J23" s="5"/>
      <c r="K23" s="23"/>
      <c r="L23" s="5"/>
      <c r="M23" s="6"/>
      <c r="N23" s="23"/>
      <c r="O23" s="5"/>
      <c r="P23" s="6" t="e">
        <f t="shared" si="3"/>
        <v>#DIV/0!</v>
      </c>
      <c r="Q23" s="23"/>
      <c r="R23" s="5"/>
      <c r="S23" s="6"/>
      <c r="T23" s="23"/>
      <c r="U23" s="5"/>
      <c r="V23" s="6"/>
      <c r="W23" s="14">
        <f t="shared" si="0"/>
        <v>0</v>
      </c>
      <c r="X23" s="7"/>
      <c r="Y23" s="7"/>
    </row>
    <row r="24" spans="1:25" ht="12.75">
      <c r="A24" s="15" t="s">
        <v>26</v>
      </c>
      <c r="B24" s="23">
        <f>B25+B26</f>
        <v>0.12000000000000001</v>
      </c>
      <c r="C24" s="5">
        <f>C25+C26</f>
        <v>0.08600000000000001</v>
      </c>
      <c r="D24" s="6">
        <f t="shared" si="1"/>
        <v>71.66666666666667</v>
      </c>
      <c r="E24" s="23">
        <f>E25+E26</f>
        <v>0.12000000000000001</v>
      </c>
      <c r="F24" s="5">
        <f>F25+F26</f>
        <v>0.08600000000000001</v>
      </c>
      <c r="G24" s="6">
        <f>F24/E24*100</f>
        <v>71.66666666666667</v>
      </c>
      <c r="H24" s="23"/>
      <c r="I24" s="5"/>
      <c r="J24" s="5"/>
      <c r="K24" s="23">
        <f>K25+K26</f>
        <v>0</v>
      </c>
      <c r="L24" s="5">
        <f>L25+L26</f>
        <v>0</v>
      </c>
      <c r="M24" s="6"/>
      <c r="N24" s="23"/>
      <c r="O24" s="5"/>
      <c r="P24" s="6"/>
      <c r="Q24" s="23"/>
      <c r="R24" s="5"/>
      <c r="S24" s="6"/>
      <c r="T24" s="23"/>
      <c r="U24" s="5"/>
      <c r="V24" s="6"/>
      <c r="W24" s="14">
        <f t="shared" si="0"/>
        <v>0</v>
      </c>
      <c r="X24" s="7"/>
      <c r="Y24" s="7"/>
    </row>
    <row r="25" spans="1:25" ht="12.75">
      <c r="A25" s="13" t="s">
        <v>20</v>
      </c>
      <c r="B25" s="23">
        <v>0.07</v>
      </c>
      <c r="C25" s="5">
        <v>0.006</v>
      </c>
      <c r="D25" s="6">
        <f t="shared" si="1"/>
        <v>8.57142857142857</v>
      </c>
      <c r="E25" s="23">
        <v>0.07</v>
      </c>
      <c r="F25" s="5">
        <v>0.006</v>
      </c>
      <c r="G25" s="6">
        <f>F25/E25*100</f>
        <v>8.57142857142857</v>
      </c>
      <c r="H25" s="23"/>
      <c r="I25" s="5"/>
      <c r="J25" s="5"/>
      <c r="K25" s="23"/>
      <c r="L25" s="5"/>
      <c r="M25" s="6"/>
      <c r="N25" s="23"/>
      <c r="O25" s="5"/>
      <c r="P25" s="6"/>
      <c r="Q25" s="23"/>
      <c r="R25" s="5"/>
      <c r="S25" s="6"/>
      <c r="T25" s="23"/>
      <c r="U25" s="5"/>
      <c r="V25" s="6"/>
      <c r="W25" s="14">
        <f t="shared" si="0"/>
        <v>0</v>
      </c>
      <c r="X25" s="7"/>
      <c r="Y25" s="7"/>
    </row>
    <row r="26" spans="1:25" ht="12.75">
      <c r="A26" s="13" t="s">
        <v>21</v>
      </c>
      <c r="B26" s="23">
        <v>0.05</v>
      </c>
      <c r="C26" s="5">
        <v>0.08</v>
      </c>
      <c r="D26" s="6">
        <f t="shared" si="1"/>
        <v>160</v>
      </c>
      <c r="E26" s="23">
        <v>0.05</v>
      </c>
      <c r="F26" s="5">
        <v>0.08</v>
      </c>
      <c r="G26" s="6">
        <f>F26/E26*100</f>
        <v>160</v>
      </c>
      <c r="H26" s="23"/>
      <c r="I26" s="5"/>
      <c r="J26" s="5"/>
      <c r="K26" s="23"/>
      <c r="L26" s="5"/>
      <c r="M26" s="6"/>
      <c r="N26" s="23"/>
      <c r="O26" s="5"/>
      <c r="P26" s="6"/>
      <c r="Q26" s="23"/>
      <c r="R26" s="5"/>
      <c r="S26" s="6"/>
      <c r="T26" s="23"/>
      <c r="U26" s="5"/>
      <c r="V26" s="6"/>
      <c r="W26" s="14">
        <f t="shared" si="0"/>
        <v>0</v>
      </c>
      <c r="X26" s="7"/>
      <c r="Y26" s="7"/>
    </row>
    <row r="27" spans="1:25" ht="12.75">
      <c r="A27" s="15" t="s">
        <v>27</v>
      </c>
      <c r="B27" s="23">
        <f>B28+B29</f>
        <v>6</v>
      </c>
      <c r="C27" s="5">
        <f>C28+C29</f>
        <v>5.57</v>
      </c>
      <c r="D27" s="6">
        <f t="shared" si="1"/>
        <v>92.83333333333333</v>
      </c>
      <c r="E27" s="23">
        <f>E28+E29</f>
        <v>0</v>
      </c>
      <c r="F27" s="5">
        <f>F28+F29</f>
        <v>0</v>
      </c>
      <c r="G27" s="6"/>
      <c r="H27" s="23"/>
      <c r="I27" s="5"/>
      <c r="J27" s="5"/>
      <c r="K27" s="23">
        <f>K28+K29</f>
        <v>0</v>
      </c>
      <c r="L27" s="5">
        <f>L28+L29</f>
        <v>0</v>
      </c>
      <c r="M27" s="6"/>
      <c r="N27" s="23"/>
      <c r="O27" s="5"/>
      <c r="P27" s="6"/>
      <c r="Q27" s="23">
        <f>Q28+Q29</f>
        <v>2.9299999999999997</v>
      </c>
      <c r="R27" s="5">
        <f>R28+R29</f>
        <v>2.735</v>
      </c>
      <c r="S27" s="6">
        <f>R27/Q27*100</f>
        <v>93.34470989761093</v>
      </c>
      <c r="T27" s="23">
        <f>T28+T29</f>
        <v>3.0700000000000003</v>
      </c>
      <c r="U27" s="5">
        <f>U28+U29</f>
        <v>2.835</v>
      </c>
      <c r="V27" s="6">
        <f>U27/T27*100</f>
        <v>92.34527687296415</v>
      </c>
      <c r="W27" s="14">
        <f t="shared" si="0"/>
        <v>0</v>
      </c>
      <c r="X27" s="7"/>
      <c r="Y27" s="7"/>
    </row>
    <row r="28" spans="1:25" ht="12.75">
      <c r="A28" s="13" t="s">
        <v>20</v>
      </c>
      <c r="B28" s="23">
        <v>3.07</v>
      </c>
      <c r="C28" s="5">
        <v>3.32</v>
      </c>
      <c r="D28" s="6">
        <f t="shared" si="1"/>
        <v>108.14332247557003</v>
      </c>
      <c r="E28" s="23"/>
      <c r="F28" s="5"/>
      <c r="G28" s="6"/>
      <c r="H28" s="23"/>
      <c r="I28" s="5"/>
      <c r="J28" s="5"/>
      <c r="K28" s="23"/>
      <c r="L28" s="5"/>
      <c r="M28" s="6"/>
      <c r="N28" s="23"/>
      <c r="O28" s="5"/>
      <c r="P28" s="6"/>
      <c r="Q28" s="23">
        <v>1.5</v>
      </c>
      <c r="R28" s="5">
        <v>1.525</v>
      </c>
      <c r="S28" s="6">
        <f>R28/Q28*100</f>
        <v>101.66666666666666</v>
      </c>
      <c r="T28" s="23">
        <v>1.57</v>
      </c>
      <c r="U28" s="5">
        <v>1.795</v>
      </c>
      <c r="V28" s="6">
        <f>U28/T28*100</f>
        <v>114.33121019108279</v>
      </c>
      <c r="W28" s="14">
        <f t="shared" si="0"/>
        <v>0</v>
      </c>
      <c r="X28" s="7"/>
      <c r="Y28" s="7"/>
    </row>
    <row r="29" spans="1:25" ht="12.75">
      <c r="A29" s="13" t="s">
        <v>21</v>
      </c>
      <c r="B29" s="23">
        <v>2.93</v>
      </c>
      <c r="C29" s="5">
        <v>2.25</v>
      </c>
      <c r="D29" s="6">
        <f t="shared" si="1"/>
        <v>76.79180887372013</v>
      </c>
      <c r="E29" s="23"/>
      <c r="F29" s="5"/>
      <c r="G29" s="6"/>
      <c r="H29" s="23"/>
      <c r="I29" s="5"/>
      <c r="J29" s="5"/>
      <c r="K29" s="23"/>
      <c r="L29" s="5"/>
      <c r="M29" s="6"/>
      <c r="N29" s="23"/>
      <c r="O29" s="5"/>
      <c r="P29" s="6"/>
      <c r="Q29" s="23">
        <v>1.43</v>
      </c>
      <c r="R29" s="5">
        <v>1.21</v>
      </c>
      <c r="S29" s="6">
        <f>R29/Q29*100</f>
        <v>84.61538461538461</v>
      </c>
      <c r="T29" s="23">
        <v>1.5</v>
      </c>
      <c r="U29" s="5">
        <v>1.04</v>
      </c>
      <c r="V29" s="6">
        <f>U29/T29*100</f>
        <v>69.33333333333334</v>
      </c>
      <c r="W29" s="14">
        <f t="shared" si="0"/>
        <v>0</v>
      </c>
      <c r="X29" s="7"/>
      <c r="Y29" s="7"/>
    </row>
    <row r="30" spans="1:25" ht="12.75">
      <c r="A30" s="16" t="s">
        <v>28</v>
      </c>
      <c r="B30" s="24"/>
      <c r="C30" s="17">
        <v>0</v>
      </c>
      <c r="D30" s="17"/>
      <c r="E30" s="24"/>
      <c r="F30" s="17">
        <v>0</v>
      </c>
      <c r="G30" s="17"/>
      <c r="H30" s="24"/>
      <c r="I30" s="17"/>
      <c r="J30" s="17"/>
      <c r="K30" s="24"/>
      <c r="L30" s="17"/>
      <c r="M30" s="17"/>
      <c r="N30" s="24"/>
      <c r="O30" s="5">
        <v>0</v>
      </c>
      <c r="P30" s="17"/>
      <c r="Q30" s="24"/>
      <c r="R30" s="5">
        <v>0</v>
      </c>
      <c r="S30" s="17"/>
      <c r="T30" s="24"/>
      <c r="U30" s="17">
        <v>0</v>
      </c>
      <c r="V30" s="17"/>
      <c r="W30" s="14">
        <f t="shared" si="0"/>
        <v>0</v>
      </c>
      <c r="X30" s="7"/>
      <c r="Y30" s="7"/>
    </row>
    <row r="31" spans="1:23" ht="12.75" customHeight="1">
      <c r="A31" s="38" t="s">
        <v>50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14"/>
    </row>
    <row r="32" spans="1:23" ht="18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14"/>
    </row>
    <row r="33" spans="2:23" ht="12.75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W33" s="14"/>
    </row>
    <row r="34" spans="1:23" ht="12.75">
      <c r="A34" s="1" t="s">
        <v>1</v>
      </c>
      <c r="B34" s="39" t="s">
        <v>2</v>
      </c>
      <c r="C34" s="39"/>
      <c r="D34" s="39"/>
      <c r="E34" s="40" t="s">
        <v>3</v>
      </c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14"/>
    </row>
    <row r="35" spans="1:23" ht="12.75">
      <c r="A35" s="2" t="s">
        <v>4</v>
      </c>
      <c r="B35" s="39"/>
      <c r="C35" s="39"/>
      <c r="D35" s="39"/>
      <c r="E35" s="37" t="s">
        <v>5</v>
      </c>
      <c r="F35" s="37"/>
      <c r="G35" s="37"/>
      <c r="H35" s="37" t="s">
        <v>6</v>
      </c>
      <c r="I35" s="37"/>
      <c r="J35" s="37"/>
      <c r="K35" s="37" t="s">
        <v>7</v>
      </c>
      <c r="L35" s="37"/>
      <c r="M35" s="37"/>
      <c r="N35" s="37" t="s">
        <v>8</v>
      </c>
      <c r="O35" s="37"/>
      <c r="P35" s="37"/>
      <c r="Q35" s="37" t="s">
        <v>9</v>
      </c>
      <c r="R35" s="37"/>
      <c r="S35" s="37"/>
      <c r="T35" s="37" t="s">
        <v>10</v>
      </c>
      <c r="U35" s="37"/>
      <c r="V35" s="37"/>
      <c r="W35" s="14"/>
    </row>
    <row r="36" spans="1:23" ht="12.75" customHeight="1">
      <c r="A36" s="2"/>
      <c r="B36" s="36" t="s">
        <v>11</v>
      </c>
      <c r="C36" s="36" t="s">
        <v>12</v>
      </c>
      <c r="D36" s="36" t="s">
        <v>13</v>
      </c>
      <c r="E36" s="36" t="s">
        <v>11</v>
      </c>
      <c r="F36" s="36" t="s">
        <v>12</v>
      </c>
      <c r="G36" s="36" t="s">
        <v>13</v>
      </c>
      <c r="H36" s="36" t="s">
        <v>11</v>
      </c>
      <c r="I36" s="36" t="s">
        <v>12</v>
      </c>
      <c r="J36" s="36" t="s">
        <v>13</v>
      </c>
      <c r="K36" s="36" t="s">
        <v>11</v>
      </c>
      <c r="L36" s="36" t="s">
        <v>12</v>
      </c>
      <c r="M36" s="36" t="s">
        <v>13</v>
      </c>
      <c r="N36" s="36" t="s">
        <v>11</v>
      </c>
      <c r="O36" s="36" t="s">
        <v>12</v>
      </c>
      <c r="P36" s="36" t="s">
        <v>13</v>
      </c>
      <c r="Q36" s="36" t="s">
        <v>11</v>
      </c>
      <c r="R36" s="36" t="s">
        <v>12</v>
      </c>
      <c r="S36" s="36" t="s">
        <v>13</v>
      </c>
      <c r="T36" s="36" t="s">
        <v>11</v>
      </c>
      <c r="U36" s="36" t="s">
        <v>12</v>
      </c>
      <c r="V36" s="36" t="s">
        <v>13</v>
      </c>
      <c r="W36" s="14"/>
    </row>
    <row r="37" spans="1:23" ht="12.75">
      <c r="A37" s="3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14">
        <f t="shared" si="0"/>
        <v>0</v>
      </c>
    </row>
    <row r="38" spans="1:25" ht="12.75">
      <c r="A38" s="4" t="s">
        <v>14</v>
      </c>
      <c r="B38" s="23">
        <f>B40+B42+B43+B59</f>
        <v>59.41</v>
      </c>
      <c r="C38" s="19">
        <f>C40+C42+C43+C59</f>
        <v>59.337</v>
      </c>
      <c r="D38" s="6">
        <f>C38/B38*100</f>
        <v>99.8771250631207</v>
      </c>
      <c r="E38" s="23">
        <f>E40+E42+E43+E59</f>
        <v>0.45999999999999996</v>
      </c>
      <c r="F38" s="5">
        <f>F40+F42+F43+F59</f>
        <v>0.23099999999999998</v>
      </c>
      <c r="G38" s="6">
        <f>F38/E38*100</f>
        <v>50.21739130434783</v>
      </c>
      <c r="H38" s="23"/>
      <c r="I38" s="5"/>
      <c r="J38" s="5"/>
      <c r="K38" s="23">
        <f>K40+K42+K43+K59</f>
        <v>0</v>
      </c>
      <c r="L38" s="5">
        <f>L40+L42+L43+L59</f>
        <v>0</v>
      </c>
      <c r="M38" s="6" t="e">
        <f>L38/K38*100</f>
        <v>#DIV/0!</v>
      </c>
      <c r="N38" s="23">
        <f>N40+N42+N43+N59</f>
        <v>44.099999999999994</v>
      </c>
      <c r="O38" s="5">
        <f>O40+O42+O43+O59</f>
        <v>55.988</v>
      </c>
      <c r="P38" s="6">
        <f>O38/N38*100</f>
        <v>126.95691609977327</v>
      </c>
      <c r="Q38" s="23">
        <f>Q40+Q42+Q43+Q59</f>
        <v>7.359999999999999</v>
      </c>
      <c r="R38" s="5">
        <f>R40+R42+R43+R59</f>
        <v>2.345</v>
      </c>
      <c r="S38" s="6">
        <f>R38/Q38*100</f>
        <v>31.861413043478265</v>
      </c>
      <c r="T38" s="23">
        <f>T40+T42+T43</f>
        <v>6.4399999999999995</v>
      </c>
      <c r="U38" s="5">
        <f>U40+U42+U43+U59</f>
        <v>0.326</v>
      </c>
      <c r="V38" s="6">
        <f>U38/T38*100</f>
        <v>5.062111801242237</v>
      </c>
      <c r="W38" s="14">
        <f>C38-F38-L38-O38-R38-U38</f>
        <v>0.4470000000000019</v>
      </c>
      <c r="X38" s="7"/>
      <c r="Y38" s="7"/>
    </row>
    <row r="39" spans="1:25" ht="12.75">
      <c r="A39" s="8"/>
      <c r="B39" s="23"/>
      <c r="C39" s="5"/>
      <c r="D39" s="6"/>
      <c r="E39" s="23"/>
      <c r="F39" s="5"/>
      <c r="G39" s="6"/>
      <c r="H39" s="23"/>
      <c r="I39" s="5"/>
      <c r="J39" s="5"/>
      <c r="K39" s="23"/>
      <c r="L39" s="5"/>
      <c r="M39" s="6"/>
      <c r="N39" s="23"/>
      <c r="O39" s="5"/>
      <c r="P39" s="6"/>
      <c r="Q39" s="23"/>
      <c r="R39" s="5"/>
      <c r="S39" s="6"/>
      <c r="T39" s="23"/>
      <c r="U39" s="5"/>
      <c r="V39" s="6"/>
      <c r="W39" s="14">
        <f aca="true" t="shared" si="6" ref="W39:W58">C39-F39-L39-O39-R39-U39</f>
        <v>0</v>
      </c>
      <c r="X39" s="7"/>
      <c r="Y39" s="7"/>
    </row>
    <row r="40" spans="1:25" ht="12.75">
      <c r="A40" s="9" t="s">
        <v>15</v>
      </c>
      <c r="B40" s="23">
        <f>B46+B50+B51+B52+B53+B56</f>
        <v>47.16</v>
      </c>
      <c r="C40" s="5">
        <f>C46+C50+C51+C52+C53+C56</f>
        <v>22.54</v>
      </c>
      <c r="D40" s="6">
        <f>C40/B40*100</f>
        <v>47.79474130619169</v>
      </c>
      <c r="E40" s="23">
        <f>E46+E50+E51+E52+E53+E56</f>
        <v>0</v>
      </c>
      <c r="F40" s="5">
        <f>F46+F50+F51+F52+F53+F56</f>
        <v>0.015</v>
      </c>
      <c r="G40" s="6" t="e">
        <f>F40/E40*100</f>
        <v>#DIV/0!</v>
      </c>
      <c r="H40" s="23"/>
      <c r="I40" s="5"/>
      <c r="J40" s="5"/>
      <c r="K40" s="23">
        <f>K46+K50+K51+K52+K53+K56</f>
        <v>0</v>
      </c>
      <c r="L40" s="5">
        <f>L46+L50+L51+L52+L53+L56</f>
        <v>0</v>
      </c>
      <c r="M40" s="6" t="e">
        <f>L40/K40*100</f>
        <v>#DIV/0!</v>
      </c>
      <c r="N40" s="23">
        <f>N46+N50+N51+N52+N53+N56</f>
        <v>37.33</v>
      </c>
      <c r="O40" s="5">
        <f>O46+O50+O51+O52+O53+O56</f>
        <v>22.250999999999998</v>
      </c>
      <c r="P40" s="6">
        <f>O40/N40*100</f>
        <v>59.60621484061076</v>
      </c>
      <c r="Q40" s="23">
        <f>Q46+Q50+Q51+Q52+Q53+Q56</f>
        <v>3.52</v>
      </c>
      <c r="R40" s="5">
        <f>R46+R50+R51+R52+R53+R56</f>
        <v>0.21800000000000003</v>
      </c>
      <c r="S40" s="6">
        <f>R40/Q40*100</f>
        <v>6.193181818181819</v>
      </c>
      <c r="T40" s="23">
        <f>T46+T50+T51+T52+T53+T56</f>
        <v>6.02</v>
      </c>
      <c r="U40" s="5">
        <f>U46+U50+U51+U52+U53+U56</f>
        <v>0.056</v>
      </c>
      <c r="V40" s="6">
        <f>U40/T40*100</f>
        <v>0.9302325581395351</v>
      </c>
      <c r="W40" s="14">
        <f t="shared" si="6"/>
        <v>8.81239525796218E-16</v>
      </c>
      <c r="X40" s="7"/>
      <c r="Y40" s="7"/>
    </row>
    <row r="41" spans="1:25" ht="12.75">
      <c r="A41" s="9"/>
      <c r="B41" s="23"/>
      <c r="C41" s="5"/>
      <c r="D41" s="6"/>
      <c r="E41" s="23"/>
      <c r="F41" s="5"/>
      <c r="G41" s="6"/>
      <c r="H41" s="23"/>
      <c r="I41" s="5"/>
      <c r="J41" s="5"/>
      <c r="K41" s="23"/>
      <c r="L41" s="5"/>
      <c r="M41" s="6"/>
      <c r="N41" s="23"/>
      <c r="O41" s="5"/>
      <c r="P41" s="6"/>
      <c r="Q41" s="23"/>
      <c r="R41" s="5"/>
      <c r="S41" s="6"/>
      <c r="T41" s="23"/>
      <c r="U41" s="5"/>
      <c r="V41" s="6"/>
      <c r="W41" s="14">
        <f t="shared" si="6"/>
        <v>0</v>
      </c>
      <c r="X41" s="7"/>
      <c r="Y41" s="7"/>
    </row>
    <row r="42" spans="1:25" ht="12.75">
      <c r="A42" s="9" t="s">
        <v>16</v>
      </c>
      <c r="B42" s="23">
        <v>1.77</v>
      </c>
      <c r="C42" s="5">
        <v>18.264</v>
      </c>
      <c r="D42" s="6">
        <f>C42/B42*100</f>
        <v>1031.864406779661</v>
      </c>
      <c r="E42" s="23">
        <v>0.36</v>
      </c>
      <c r="F42" s="5">
        <v>0.036</v>
      </c>
      <c r="G42" s="6">
        <f>F42/E42*100</f>
        <v>10</v>
      </c>
      <c r="H42" s="23"/>
      <c r="I42" s="5"/>
      <c r="J42" s="5"/>
      <c r="K42" s="23"/>
      <c r="L42" s="5"/>
      <c r="M42" s="6" t="e">
        <f>L42/K42*100</f>
        <v>#DIV/0!</v>
      </c>
      <c r="N42" s="23">
        <v>0.37</v>
      </c>
      <c r="O42" s="5">
        <v>18.204</v>
      </c>
      <c r="P42" s="6">
        <f>O42/N42*100</f>
        <v>4920</v>
      </c>
      <c r="Q42" s="23">
        <v>0.48</v>
      </c>
      <c r="R42" s="5">
        <v>0.024</v>
      </c>
      <c r="S42" s="6">
        <f>R42/Q42*100</f>
        <v>5</v>
      </c>
      <c r="T42" s="23">
        <v>0.01</v>
      </c>
      <c r="U42" s="5"/>
      <c r="V42" s="6">
        <f>U42/T42*100</f>
        <v>0</v>
      </c>
      <c r="W42" s="14">
        <f t="shared" si="6"/>
        <v>-2.643718577388654E-15</v>
      </c>
      <c r="X42" s="7"/>
      <c r="Y42" s="7"/>
    </row>
    <row r="43" spans="1:25" ht="12.75">
      <c r="A43" s="10" t="s">
        <v>17</v>
      </c>
      <c r="B43" s="23">
        <v>10.48</v>
      </c>
      <c r="C43" s="5">
        <v>18.533</v>
      </c>
      <c r="D43" s="6">
        <f>C43/B43*100</f>
        <v>176.84160305343514</v>
      </c>
      <c r="E43" s="23">
        <v>0.1</v>
      </c>
      <c r="F43" s="5">
        <v>0.18</v>
      </c>
      <c r="G43" s="6">
        <f>F43/E43*100</f>
        <v>179.99999999999997</v>
      </c>
      <c r="H43" s="23"/>
      <c r="I43" s="5"/>
      <c r="J43" s="5"/>
      <c r="K43" s="23"/>
      <c r="L43" s="5"/>
      <c r="M43" s="6" t="e">
        <f>L43/K43*100</f>
        <v>#DIV/0!</v>
      </c>
      <c r="N43" s="23">
        <v>6.4</v>
      </c>
      <c r="O43" s="5">
        <v>15.533</v>
      </c>
      <c r="P43" s="6">
        <f>O43/N43*100</f>
        <v>242.70312499999997</v>
      </c>
      <c r="Q43" s="23">
        <v>3.36</v>
      </c>
      <c r="R43" s="5">
        <v>2.103</v>
      </c>
      <c r="S43" s="6">
        <f>R43/Q43*100</f>
        <v>62.58928571428572</v>
      </c>
      <c r="T43" s="23">
        <v>0.41</v>
      </c>
      <c r="U43" s="5">
        <v>0.27</v>
      </c>
      <c r="V43" s="6">
        <f>U43/T43*100</f>
        <v>65.85365853658537</v>
      </c>
      <c r="W43" s="14">
        <f t="shared" si="6"/>
        <v>0.44700000000000184</v>
      </c>
      <c r="X43" s="7"/>
      <c r="Y43" s="7"/>
    </row>
    <row r="44" spans="1:25" ht="12.75">
      <c r="A44" s="11"/>
      <c r="B44" s="23"/>
      <c r="C44" s="5"/>
      <c r="D44" s="6"/>
      <c r="E44" s="23"/>
      <c r="F44" s="5"/>
      <c r="G44" s="6"/>
      <c r="H44" s="23"/>
      <c r="I44" s="5"/>
      <c r="J44" s="5"/>
      <c r="K44" s="23"/>
      <c r="L44" s="5"/>
      <c r="M44" s="6"/>
      <c r="N44" s="23"/>
      <c r="O44" s="5"/>
      <c r="P44" s="6"/>
      <c r="Q44" s="23"/>
      <c r="R44" s="5"/>
      <c r="S44" s="6"/>
      <c r="T44" s="23"/>
      <c r="U44" s="5"/>
      <c r="V44" s="6"/>
      <c r="W44" s="14">
        <f t="shared" si="6"/>
        <v>0</v>
      </c>
      <c r="X44" s="7"/>
      <c r="Y44" s="7"/>
    </row>
    <row r="45" spans="1:25" ht="12.75">
      <c r="A45" s="12" t="s">
        <v>18</v>
      </c>
      <c r="B45" s="23"/>
      <c r="C45" s="5"/>
      <c r="D45" s="6"/>
      <c r="E45" s="23"/>
      <c r="F45" s="5"/>
      <c r="G45" s="6"/>
      <c r="H45" s="23"/>
      <c r="I45" s="5"/>
      <c r="J45" s="5"/>
      <c r="K45" s="23"/>
      <c r="L45" s="5"/>
      <c r="M45" s="6"/>
      <c r="N45" s="23"/>
      <c r="O45" s="5"/>
      <c r="P45" s="6"/>
      <c r="Q45" s="23"/>
      <c r="R45" s="5"/>
      <c r="S45" s="6"/>
      <c r="T45" s="23"/>
      <c r="U45" s="5"/>
      <c r="V45" s="6"/>
      <c r="W45" s="14">
        <f t="shared" si="6"/>
        <v>0</v>
      </c>
      <c r="X45" s="7"/>
      <c r="Y45" s="7"/>
    </row>
    <row r="46" spans="1:25" ht="12.75">
      <c r="A46" s="13" t="s">
        <v>19</v>
      </c>
      <c r="B46" s="23">
        <f>B47+B48+B49</f>
        <v>15.48</v>
      </c>
      <c r="C46" s="5">
        <f>C47+C48+C49</f>
        <v>8.96</v>
      </c>
      <c r="D46" s="6">
        <f aca="true" t="shared" si="7" ref="D46:D58">C46/B46*100</f>
        <v>57.8811369509044</v>
      </c>
      <c r="E46" s="23">
        <f>E47+E48+E49</f>
        <v>0</v>
      </c>
      <c r="F46" s="5">
        <f>F47+F48+F49</f>
        <v>0.008</v>
      </c>
      <c r="G46" s="6" t="e">
        <f aca="true" t="shared" si="8" ref="G46:G51">F46/E46*100</f>
        <v>#DIV/0!</v>
      </c>
      <c r="H46" s="23"/>
      <c r="I46" s="5"/>
      <c r="J46" s="5"/>
      <c r="K46" s="23">
        <f>K47+K48+K49</f>
        <v>0</v>
      </c>
      <c r="L46" s="5">
        <f>L47+L48+L49</f>
        <v>0</v>
      </c>
      <c r="M46" s="6" t="e">
        <f>L46/K46*100</f>
        <v>#DIV/0!</v>
      </c>
      <c r="N46" s="23">
        <f>N47+N48+N49</f>
        <v>15.209999999999999</v>
      </c>
      <c r="O46" s="5">
        <f>O47+O48+O49</f>
        <v>8.952</v>
      </c>
      <c r="P46" s="6">
        <f aca="true" t="shared" si="9" ref="P46:P52">O46/N46*100</f>
        <v>58.85601577909271</v>
      </c>
      <c r="Q46" s="23">
        <v>0.12</v>
      </c>
      <c r="R46" s="5">
        <f>R47+R48+R49</f>
        <v>0</v>
      </c>
      <c r="S46" s="6">
        <f aca="true" t="shared" si="10" ref="S46:S51">R46/Q46*100</f>
        <v>0</v>
      </c>
      <c r="T46" s="23">
        <f>T47+T48+T49</f>
        <v>0.06</v>
      </c>
      <c r="U46" s="5">
        <f>U47+U48+U49</f>
        <v>0</v>
      </c>
      <c r="V46" s="6">
        <f aca="true" t="shared" si="11" ref="V46:V51">U46/T46*100</f>
        <v>0</v>
      </c>
      <c r="W46" s="14">
        <f t="shared" si="6"/>
        <v>1.7763568394002505E-15</v>
      </c>
      <c r="X46" s="7"/>
      <c r="Y46" s="7"/>
    </row>
    <row r="47" spans="1:25" ht="12.75">
      <c r="A47" s="13" t="s">
        <v>20</v>
      </c>
      <c r="B47" s="23">
        <v>0.51</v>
      </c>
      <c r="C47" s="5">
        <v>0.296</v>
      </c>
      <c r="D47" s="6">
        <f t="shared" si="7"/>
        <v>58.0392156862745</v>
      </c>
      <c r="E47" s="23"/>
      <c r="F47" s="5">
        <v>0</v>
      </c>
      <c r="G47" s="6" t="e">
        <f t="shared" si="8"/>
        <v>#DIV/0!</v>
      </c>
      <c r="H47" s="23"/>
      <c r="I47" s="5"/>
      <c r="J47" s="5"/>
      <c r="K47" s="23"/>
      <c r="L47" s="5"/>
      <c r="M47" s="6" t="e">
        <f>L47/K47*100</f>
        <v>#DIV/0!</v>
      </c>
      <c r="N47" s="23">
        <v>0.51</v>
      </c>
      <c r="O47" s="5">
        <v>0.296</v>
      </c>
      <c r="P47" s="6">
        <f t="shared" si="9"/>
        <v>58.0392156862745</v>
      </c>
      <c r="Q47" s="23"/>
      <c r="R47" s="5"/>
      <c r="S47" s="6" t="e">
        <f t="shared" si="10"/>
        <v>#DIV/0!</v>
      </c>
      <c r="T47" s="23"/>
      <c r="U47" s="5"/>
      <c r="V47" s="6" t="e">
        <f t="shared" si="11"/>
        <v>#DIV/0!</v>
      </c>
      <c r="W47" s="14">
        <f t="shared" si="6"/>
        <v>0</v>
      </c>
      <c r="X47" s="7"/>
      <c r="Y47" s="7"/>
    </row>
    <row r="48" spans="1:25" ht="12.75">
      <c r="A48" s="13" t="s">
        <v>21</v>
      </c>
      <c r="B48" s="23">
        <v>4.87</v>
      </c>
      <c r="C48" s="5">
        <v>3.927</v>
      </c>
      <c r="D48" s="6">
        <f t="shared" si="7"/>
        <v>80.63655030800821</v>
      </c>
      <c r="E48" s="23"/>
      <c r="F48" s="5">
        <v>0</v>
      </c>
      <c r="G48" s="6" t="e">
        <f t="shared" si="8"/>
        <v>#DIV/0!</v>
      </c>
      <c r="H48" s="23"/>
      <c r="I48" s="5"/>
      <c r="J48" s="5"/>
      <c r="K48" s="23"/>
      <c r="L48" s="5"/>
      <c r="M48" s="6" t="e">
        <f>L48/K48*100</f>
        <v>#DIV/0!</v>
      </c>
      <c r="N48" s="23">
        <v>4.6</v>
      </c>
      <c r="O48" s="5">
        <v>3.927</v>
      </c>
      <c r="P48" s="6">
        <f t="shared" si="9"/>
        <v>85.36956521739131</v>
      </c>
      <c r="Q48" s="23">
        <v>0.1</v>
      </c>
      <c r="R48" s="5"/>
      <c r="S48" s="6">
        <f t="shared" si="10"/>
        <v>0</v>
      </c>
      <c r="T48" s="23">
        <v>0.06</v>
      </c>
      <c r="U48" s="5">
        <v>0</v>
      </c>
      <c r="V48" s="6">
        <f t="shared" si="11"/>
        <v>0</v>
      </c>
      <c r="W48" s="14">
        <f t="shared" si="6"/>
        <v>0</v>
      </c>
      <c r="X48" s="7"/>
      <c r="Y48" s="7"/>
    </row>
    <row r="49" spans="1:25" ht="12.75">
      <c r="A49" s="13" t="s">
        <v>22</v>
      </c>
      <c r="B49" s="23">
        <v>10.1</v>
      </c>
      <c r="C49" s="5">
        <v>4.737</v>
      </c>
      <c r="D49" s="6">
        <f t="shared" si="7"/>
        <v>46.9009900990099</v>
      </c>
      <c r="E49" s="23"/>
      <c r="F49" s="5">
        <v>0.008</v>
      </c>
      <c r="G49" s="6" t="e">
        <f t="shared" si="8"/>
        <v>#DIV/0!</v>
      </c>
      <c r="H49" s="23"/>
      <c r="I49" s="5"/>
      <c r="J49" s="5"/>
      <c r="K49" s="23"/>
      <c r="L49" s="5"/>
      <c r="M49" s="6" t="e">
        <f>L49/K49*100</f>
        <v>#DIV/0!</v>
      </c>
      <c r="N49" s="23">
        <v>10.1</v>
      </c>
      <c r="O49" s="5">
        <v>4.729</v>
      </c>
      <c r="P49" s="6">
        <f t="shared" si="9"/>
        <v>46.82178217821782</v>
      </c>
      <c r="Q49" s="23"/>
      <c r="R49" s="5"/>
      <c r="S49" s="6" t="e">
        <f t="shared" si="10"/>
        <v>#DIV/0!</v>
      </c>
      <c r="T49" s="23"/>
      <c r="U49" s="5"/>
      <c r="V49" s="6" t="e">
        <f t="shared" si="11"/>
        <v>#DIV/0!</v>
      </c>
      <c r="W49" s="14">
        <f t="shared" si="6"/>
        <v>0</v>
      </c>
      <c r="X49" s="7"/>
      <c r="Y49" s="7"/>
    </row>
    <row r="50" spans="1:25" ht="12.75">
      <c r="A50" s="13" t="s">
        <v>23</v>
      </c>
      <c r="B50" s="23"/>
      <c r="C50" s="5">
        <v>1.77</v>
      </c>
      <c r="D50" s="6" t="e">
        <f t="shared" si="7"/>
        <v>#DIV/0!</v>
      </c>
      <c r="E50" s="23"/>
      <c r="F50" s="5"/>
      <c r="G50" s="6" t="e">
        <f t="shared" si="8"/>
        <v>#DIV/0!</v>
      </c>
      <c r="H50" s="23"/>
      <c r="I50" s="5"/>
      <c r="J50" s="5"/>
      <c r="K50" s="23"/>
      <c r="L50" s="5"/>
      <c r="M50" s="6"/>
      <c r="N50" s="23"/>
      <c r="O50" s="5">
        <v>1.77</v>
      </c>
      <c r="P50" s="6" t="e">
        <f t="shared" si="9"/>
        <v>#DIV/0!</v>
      </c>
      <c r="Q50" s="23"/>
      <c r="R50" s="5"/>
      <c r="S50" s="6" t="e">
        <f t="shared" si="10"/>
        <v>#DIV/0!</v>
      </c>
      <c r="T50" s="23"/>
      <c r="U50" s="5"/>
      <c r="V50" s="6" t="e">
        <f t="shared" si="11"/>
        <v>#DIV/0!</v>
      </c>
      <c r="W50" s="14">
        <f t="shared" si="6"/>
        <v>0</v>
      </c>
      <c r="X50" s="7"/>
      <c r="Y50" s="7"/>
    </row>
    <row r="51" spans="1:25" ht="12.75">
      <c r="A51" s="13" t="s">
        <v>24</v>
      </c>
      <c r="B51" s="23">
        <v>31.68</v>
      </c>
      <c r="C51" s="5">
        <v>11.536</v>
      </c>
      <c r="D51" s="6">
        <f t="shared" si="7"/>
        <v>36.41414141414142</v>
      </c>
      <c r="E51" s="23"/>
      <c r="F51" s="5">
        <v>0.007</v>
      </c>
      <c r="G51" s="6" t="e">
        <f t="shared" si="8"/>
        <v>#DIV/0!</v>
      </c>
      <c r="H51" s="23"/>
      <c r="I51" s="5"/>
      <c r="J51" s="5"/>
      <c r="K51" s="23"/>
      <c r="L51" s="5"/>
      <c r="M51" s="6" t="e">
        <f>L51/K51*100</f>
        <v>#DIV/0!</v>
      </c>
      <c r="N51" s="23">
        <v>22.12</v>
      </c>
      <c r="O51" s="5">
        <v>11.529</v>
      </c>
      <c r="P51" s="6">
        <f t="shared" si="9"/>
        <v>52.120253164556964</v>
      </c>
      <c r="Q51" s="23">
        <v>3.4</v>
      </c>
      <c r="R51" s="5">
        <v>0</v>
      </c>
      <c r="S51" s="6">
        <f t="shared" si="10"/>
        <v>0</v>
      </c>
      <c r="T51" s="23">
        <v>5.96</v>
      </c>
      <c r="U51" s="5">
        <v>0</v>
      </c>
      <c r="V51" s="6">
        <f t="shared" si="11"/>
        <v>0</v>
      </c>
      <c r="W51" s="14">
        <f t="shared" si="6"/>
        <v>0</v>
      </c>
      <c r="X51" s="7"/>
      <c r="Y51" s="7"/>
    </row>
    <row r="52" spans="1:25" ht="12.75">
      <c r="A52" s="13" t="s">
        <v>25</v>
      </c>
      <c r="B52" s="23"/>
      <c r="C52" s="5"/>
      <c r="D52" s="6" t="e">
        <f t="shared" si="7"/>
        <v>#DIV/0!</v>
      </c>
      <c r="E52" s="23"/>
      <c r="F52" s="5"/>
      <c r="G52" s="6"/>
      <c r="H52" s="23"/>
      <c r="I52" s="5"/>
      <c r="J52" s="5"/>
      <c r="K52" s="23"/>
      <c r="L52" s="5"/>
      <c r="M52" s="6"/>
      <c r="N52" s="23"/>
      <c r="O52" s="5"/>
      <c r="P52" s="6" t="e">
        <f t="shared" si="9"/>
        <v>#DIV/0!</v>
      </c>
      <c r="Q52" s="23"/>
      <c r="R52" s="5"/>
      <c r="S52" s="6"/>
      <c r="T52" s="23"/>
      <c r="U52" s="5"/>
      <c r="V52" s="6"/>
      <c r="W52" s="14">
        <f t="shared" si="6"/>
        <v>0</v>
      </c>
      <c r="X52" s="7"/>
      <c r="Y52" s="7"/>
    </row>
    <row r="53" spans="1:25" ht="12.75">
      <c r="A53" s="15" t="s">
        <v>26</v>
      </c>
      <c r="B53" s="23">
        <f>B54+B55</f>
        <v>0</v>
      </c>
      <c r="C53" s="5">
        <f>C54+C55</f>
        <v>0</v>
      </c>
      <c r="D53" s="6" t="e">
        <f t="shared" si="7"/>
        <v>#DIV/0!</v>
      </c>
      <c r="E53" s="23">
        <f>E54+E55</f>
        <v>0</v>
      </c>
      <c r="F53" s="5">
        <f>F54+F55</f>
        <v>0</v>
      </c>
      <c r="G53" s="6" t="e">
        <f>F53/E53*100</f>
        <v>#DIV/0!</v>
      </c>
      <c r="H53" s="23"/>
      <c r="I53" s="5"/>
      <c r="J53" s="5"/>
      <c r="K53" s="23">
        <f>K54+K55</f>
        <v>0</v>
      </c>
      <c r="L53" s="5">
        <f>L54+L55</f>
        <v>0</v>
      </c>
      <c r="M53" s="6"/>
      <c r="N53" s="23"/>
      <c r="O53" s="5"/>
      <c r="P53" s="6"/>
      <c r="Q53" s="23"/>
      <c r="R53" s="5"/>
      <c r="S53" s="6"/>
      <c r="T53" s="23"/>
      <c r="U53" s="5"/>
      <c r="V53" s="6"/>
      <c r="W53" s="14">
        <f t="shared" si="6"/>
        <v>0</v>
      </c>
      <c r="X53" s="7"/>
      <c r="Y53" s="7"/>
    </row>
    <row r="54" spans="1:25" ht="12.75">
      <c r="A54" s="13" t="s">
        <v>20</v>
      </c>
      <c r="B54" s="23"/>
      <c r="C54" s="5"/>
      <c r="D54" s="6" t="e">
        <f t="shared" si="7"/>
        <v>#DIV/0!</v>
      </c>
      <c r="E54" s="23"/>
      <c r="F54" s="5"/>
      <c r="G54" s="6" t="e">
        <f>F54/E54*100</f>
        <v>#DIV/0!</v>
      </c>
      <c r="H54" s="23"/>
      <c r="I54" s="5"/>
      <c r="J54" s="5"/>
      <c r="K54" s="23"/>
      <c r="L54" s="5"/>
      <c r="M54" s="6"/>
      <c r="N54" s="23"/>
      <c r="O54" s="5"/>
      <c r="P54" s="6"/>
      <c r="Q54" s="23"/>
      <c r="R54" s="5"/>
      <c r="S54" s="6"/>
      <c r="T54" s="23"/>
      <c r="U54" s="5"/>
      <c r="V54" s="6"/>
      <c r="W54" s="14">
        <f t="shared" si="6"/>
        <v>0</v>
      </c>
      <c r="X54" s="7"/>
      <c r="Y54" s="7"/>
    </row>
    <row r="55" spans="1:25" ht="12.75">
      <c r="A55" s="13" t="s">
        <v>21</v>
      </c>
      <c r="B55" s="23"/>
      <c r="C55" s="5"/>
      <c r="D55" s="6" t="e">
        <f t="shared" si="7"/>
        <v>#DIV/0!</v>
      </c>
      <c r="E55" s="23"/>
      <c r="F55" s="5"/>
      <c r="G55" s="6" t="e">
        <f>F55/E55*100</f>
        <v>#DIV/0!</v>
      </c>
      <c r="H55" s="23"/>
      <c r="I55" s="5"/>
      <c r="J55" s="5"/>
      <c r="K55" s="23"/>
      <c r="L55" s="5"/>
      <c r="M55" s="6"/>
      <c r="N55" s="23"/>
      <c r="O55" s="5"/>
      <c r="P55" s="6"/>
      <c r="Q55" s="23"/>
      <c r="R55" s="5"/>
      <c r="S55" s="6"/>
      <c r="T55" s="23"/>
      <c r="U55" s="5"/>
      <c r="V55" s="6"/>
      <c r="W55" s="14">
        <f t="shared" si="6"/>
        <v>0</v>
      </c>
      <c r="X55" s="7"/>
      <c r="Y55" s="7"/>
    </row>
    <row r="56" spans="1:25" ht="12.75">
      <c r="A56" s="15" t="s">
        <v>27</v>
      </c>
      <c r="B56" s="23">
        <f>B57+B58</f>
        <v>0</v>
      </c>
      <c r="C56" s="5">
        <f>C57+C58</f>
        <v>0.274</v>
      </c>
      <c r="D56" s="6" t="e">
        <f t="shared" si="7"/>
        <v>#DIV/0!</v>
      </c>
      <c r="E56" s="23">
        <f>E57+E58</f>
        <v>0</v>
      </c>
      <c r="F56" s="5">
        <f>F57+F58</f>
        <v>0</v>
      </c>
      <c r="G56" s="6"/>
      <c r="H56" s="23"/>
      <c r="I56" s="5"/>
      <c r="J56" s="5"/>
      <c r="K56" s="23">
        <f>K57+K58</f>
        <v>0</v>
      </c>
      <c r="L56" s="5">
        <f>L57+L58</f>
        <v>0</v>
      </c>
      <c r="M56" s="6"/>
      <c r="N56" s="23"/>
      <c r="O56" s="5"/>
      <c r="P56" s="6"/>
      <c r="Q56" s="23">
        <f>Q57+Q58</f>
        <v>0</v>
      </c>
      <c r="R56" s="5">
        <f>R57+R58</f>
        <v>0.21800000000000003</v>
      </c>
      <c r="S56" s="6" t="e">
        <f>R56/Q56*100</f>
        <v>#DIV/0!</v>
      </c>
      <c r="T56" s="23">
        <f>T57+T58</f>
        <v>0</v>
      </c>
      <c r="U56" s="5">
        <f>U57+U58</f>
        <v>0.056</v>
      </c>
      <c r="V56" s="6" t="e">
        <f>U56/T56*100</f>
        <v>#DIV/0!</v>
      </c>
      <c r="W56" s="14">
        <f t="shared" si="6"/>
        <v>0</v>
      </c>
      <c r="X56" s="7"/>
      <c r="Y56" s="7"/>
    </row>
    <row r="57" spans="1:25" ht="12.75">
      <c r="A57" s="13" t="s">
        <v>20</v>
      </c>
      <c r="B57" s="23">
        <v>0</v>
      </c>
      <c r="C57" s="5">
        <v>0.03</v>
      </c>
      <c r="D57" s="6" t="e">
        <f t="shared" si="7"/>
        <v>#DIV/0!</v>
      </c>
      <c r="E57" s="23"/>
      <c r="F57" s="5"/>
      <c r="G57" s="6"/>
      <c r="H57" s="23"/>
      <c r="I57" s="5"/>
      <c r="J57" s="5"/>
      <c r="K57" s="23"/>
      <c r="L57" s="5"/>
      <c r="M57" s="6"/>
      <c r="N57" s="23"/>
      <c r="O57" s="5"/>
      <c r="P57" s="6"/>
      <c r="Q57" s="23"/>
      <c r="R57" s="5">
        <v>0.016</v>
      </c>
      <c r="S57" s="6" t="e">
        <f>R57/Q57*100</f>
        <v>#DIV/0!</v>
      </c>
      <c r="T57" s="23"/>
      <c r="U57" s="5">
        <v>0.014</v>
      </c>
      <c r="V57" s="6" t="e">
        <f>U57/T57*100</f>
        <v>#DIV/0!</v>
      </c>
      <c r="W57" s="14">
        <f t="shared" si="6"/>
        <v>0</v>
      </c>
      <c r="X57" s="7"/>
      <c r="Y57" s="7"/>
    </row>
    <row r="58" spans="1:25" ht="12.75">
      <c r="A58" s="13" t="s">
        <v>21</v>
      </c>
      <c r="B58" s="23">
        <v>0</v>
      </c>
      <c r="C58" s="5">
        <v>0.244</v>
      </c>
      <c r="D58" s="6" t="e">
        <f t="shared" si="7"/>
        <v>#DIV/0!</v>
      </c>
      <c r="E58" s="23"/>
      <c r="F58" s="5"/>
      <c r="G58" s="6"/>
      <c r="H58" s="23"/>
      <c r="I58" s="5"/>
      <c r="J58" s="5"/>
      <c r="K58" s="23"/>
      <c r="L58" s="5"/>
      <c r="M58" s="6"/>
      <c r="N58" s="23"/>
      <c r="O58" s="5"/>
      <c r="P58" s="6"/>
      <c r="Q58" s="23"/>
      <c r="R58" s="5">
        <v>0.202</v>
      </c>
      <c r="S58" s="6" t="e">
        <f>R58/Q58*100</f>
        <v>#DIV/0!</v>
      </c>
      <c r="T58" s="23"/>
      <c r="U58" s="5">
        <v>0.042</v>
      </c>
      <c r="V58" s="6" t="e">
        <f>U58/T58*100</f>
        <v>#DIV/0!</v>
      </c>
      <c r="W58" s="14">
        <f t="shared" si="6"/>
        <v>0</v>
      </c>
      <c r="X58" s="7"/>
      <c r="Y58" s="7"/>
    </row>
    <row r="59" spans="1:24" ht="12.75">
      <c r="A59" s="20" t="s">
        <v>28</v>
      </c>
      <c r="B59" s="24"/>
      <c r="C59" s="17"/>
      <c r="D59" s="17"/>
      <c r="E59" s="24"/>
      <c r="F59" s="17">
        <v>0</v>
      </c>
      <c r="G59" s="17"/>
      <c r="H59" s="24"/>
      <c r="I59" s="17"/>
      <c r="J59" s="17"/>
      <c r="K59" s="24"/>
      <c r="L59" s="17"/>
      <c r="M59" s="17"/>
      <c r="N59" s="24"/>
      <c r="O59" s="5"/>
      <c r="P59" s="17"/>
      <c r="Q59" s="24"/>
      <c r="R59" s="5"/>
      <c r="S59" s="17"/>
      <c r="T59" s="24"/>
      <c r="U59" s="17">
        <v>0</v>
      </c>
      <c r="V59" s="17"/>
      <c r="W59" s="7"/>
      <c r="X59" s="7"/>
    </row>
    <row r="60" spans="1:22" ht="12.75">
      <c r="A60" s="21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22"/>
      <c r="P60" s="18"/>
      <c r="Q60" s="18"/>
      <c r="R60" s="22"/>
      <c r="S60" s="18"/>
      <c r="T60" s="18"/>
      <c r="U60" s="18"/>
      <c r="V60" s="18"/>
    </row>
    <row r="61" ht="12.75">
      <c r="B61" t="s">
        <v>29</v>
      </c>
    </row>
  </sheetData>
  <sheetProtection selectLockedCells="1" selectUnlockedCells="1"/>
  <mergeCells count="60">
    <mergeCell ref="M36:M37"/>
    <mergeCell ref="T36:T37"/>
    <mergeCell ref="U36:U37"/>
    <mergeCell ref="A31:V32"/>
    <mergeCell ref="N7:N8"/>
    <mergeCell ref="N36:N37"/>
    <mergeCell ref="O36:O37"/>
    <mergeCell ref="Q36:Q37"/>
    <mergeCell ref="B36:B37"/>
    <mergeCell ref="C36:C37"/>
    <mergeCell ref="J36:J37"/>
    <mergeCell ref="K36:K37"/>
    <mergeCell ref="L36:L37"/>
    <mergeCell ref="D36:D37"/>
    <mergeCell ref="E36:E37"/>
    <mergeCell ref="P36:P37"/>
    <mergeCell ref="F36:F37"/>
    <mergeCell ref="G36:G37"/>
    <mergeCell ref="H36:H37"/>
    <mergeCell ref="I36:I37"/>
    <mergeCell ref="R7:R8"/>
    <mergeCell ref="B34:D35"/>
    <mergeCell ref="E35:G35"/>
    <mergeCell ref="H35:J35"/>
    <mergeCell ref="K35:M35"/>
    <mergeCell ref="M7:M8"/>
    <mergeCell ref="F7:F8"/>
    <mergeCell ref="E34:V34"/>
    <mergeCell ref="B7:B8"/>
    <mergeCell ref="C7:C8"/>
    <mergeCell ref="V36:V37"/>
    <mergeCell ref="R36:R37"/>
    <mergeCell ref="S36:S37"/>
    <mergeCell ref="G7:G8"/>
    <mergeCell ref="H7:H8"/>
    <mergeCell ref="K6:M6"/>
    <mergeCell ref="N6:P6"/>
    <mergeCell ref="Q6:S6"/>
    <mergeCell ref="T6:V6"/>
    <mergeCell ref="I7:I8"/>
    <mergeCell ref="T35:V35"/>
    <mergeCell ref="V7:V8"/>
    <mergeCell ref="N35:P35"/>
    <mergeCell ref="Q35:S35"/>
    <mergeCell ref="Q7:Q8"/>
    <mergeCell ref="A2:V3"/>
    <mergeCell ref="B5:D6"/>
    <mergeCell ref="E5:V5"/>
    <mergeCell ref="E6:G6"/>
    <mergeCell ref="H6:J6"/>
    <mergeCell ref="D7:D8"/>
    <mergeCell ref="E7:E8"/>
    <mergeCell ref="T7:T8"/>
    <mergeCell ref="U7:U8"/>
    <mergeCell ref="L7:L8"/>
    <mergeCell ref="S7:S8"/>
    <mergeCell ref="J7:J8"/>
    <mergeCell ref="K7:K8"/>
    <mergeCell ref="O7:O8"/>
    <mergeCell ref="P7:P8"/>
  </mergeCells>
  <printOptions/>
  <pageMargins left="0.6" right="0.25" top="0.32013888888888886" bottom="0.3" header="0.5118055555555555" footer="0.5118055555555555"/>
  <pageSetup horizontalDpi="300" verticalDpi="300" orientation="landscape" paperSize="9" scale="75"/>
  <rowBreaks count="1" manualBreakCount="1">
    <brk id="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2017-12-04T08:00:40Z</cp:lastPrinted>
  <dcterms:created xsi:type="dcterms:W3CDTF">2011-08-09T07:35:17Z</dcterms:created>
  <dcterms:modified xsi:type="dcterms:W3CDTF">2017-12-04T08:14:23Z</dcterms:modified>
  <cp:category/>
  <cp:version/>
  <cp:contentType/>
  <cp:contentStatus/>
</cp:coreProperties>
</file>